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1"/>
  </bookViews>
  <sheets>
    <sheet name="COMPOSIÇÕES" sheetId="1" r:id="rId1"/>
    <sheet name="SINTÉTICO" sheetId="2" r:id="rId2"/>
  </sheets>
  <definedNames>
    <definedName name="_xlnm._FilterDatabase" localSheetId="0" hidden="1">'COMPOSIÇÕES'!$A$7:$I$724</definedName>
    <definedName name="_xlnm._FilterDatabase" localSheetId="1" hidden="1">'SINTÉTICO'!$A$9:$K$193</definedName>
    <definedName name="_xlnm.Print_Area" localSheetId="0">'COMPOSIÇÕES'!$A$1:$I$767</definedName>
    <definedName name="_xlnm.Print_Area" localSheetId="1">'SINTÉTICO'!$A$1:$J$198</definedName>
    <definedName name="_xlnm.Print_Titles" localSheetId="0">'COMPOSIÇÕES'!$1:$8</definedName>
    <definedName name="_xlnm.Print_Titles" localSheetId="1">'SINTÉTICO'!$8:$9</definedName>
  </definedNames>
  <calcPr fullCalcOnLoad="1"/>
</workbook>
</file>

<file path=xl/comments1.xml><?xml version="1.0" encoding="utf-8"?>
<comments xmlns="http://schemas.openxmlformats.org/spreadsheetml/2006/main">
  <authors>
    <author>Pablo Bastos Pontes</author>
  </authors>
  <commentList>
    <comment ref="E54" authorId="0">
      <text>
        <r>
          <rPr>
            <b/>
            <sz val="9"/>
            <rFont val="Segoe UI"/>
            <family val="2"/>
          </rPr>
          <t>Não tenho certeza se é este</t>
        </r>
        <r>
          <rPr>
            <sz val="9"/>
            <rFont val="Segoe UI"/>
            <family val="2"/>
          </rPr>
          <t xml:space="preserve">
</t>
        </r>
      </text>
    </comment>
    <comment ref="E239" authorId="0">
      <text>
        <r>
          <rPr>
            <b/>
            <sz val="9"/>
            <rFont val="Segoe UI"/>
            <family val="2"/>
          </rPr>
          <t>Não tenho certeza se é este</t>
        </r>
        <r>
          <rPr>
            <sz val="9"/>
            <rFont val="Segoe UI"/>
            <family val="2"/>
          </rPr>
          <t xml:space="preserve">
</t>
        </r>
      </text>
    </comment>
    <comment ref="E424" authorId="0">
      <text>
        <r>
          <rPr>
            <b/>
            <sz val="9"/>
            <rFont val="Segoe UI"/>
            <family val="2"/>
          </rPr>
          <t>Não tenho certeza se é este</t>
        </r>
        <r>
          <rPr>
            <sz val="9"/>
            <rFont val="Segoe UI"/>
            <family val="2"/>
          </rPr>
          <t xml:space="preserve">
</t>
        </r>
      </text>
    </comment>
    <comment ref="E627" authorId="0">
      <text>
        <r>
          <rPr>
            <b/>
            <sz val="9"/>
            <rFont val="Segoe UI"/>
            <family val="2"/>
          </rPr>
          <t>Não tenho certeza se é este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<sst xmlns="http://schemas.openxmlformats.org/spreadsheetml/2006/main" count="4422" uniqueCount="1044">
  <si>
    <r>
      <t>ORÇAMENTO ANALÍTICO/</t>
    </r>
    <r>
      <rPr>
        <sz val="11"/>
        <rFont val="Arial"/>
        <family val="2"/>
      </rPr>
      <t>COMPOSIÇÃO DE PREÇOS UNITÁRIOS</t>
    </r>
  </si>
  <si>
    <t>ANEXO III</t>
  </si>
  <si>
    <t>N°.</t>
  </si>
  <si>
    <t>DESCRIÇÃO DOS SERVIÇOS</t>
  </si>
  <si>
    <t>COEFICIENTES</t>
  </si>
  <si>
    <t>CUSTO UNITÁRIO INSUMOS</t>
  </si>
  <si>
    <t>CUSTO UNITÁRIO SERVIÇOS</t>
  </si>
  <si>
    <t>COMPOSIÇÃO</t>
  </si>
  <si>
    <t>INSUMO</t>
  </si>
  <si>
    <t>CREA-CE</t>
  </si>
  <si>
    <t>SERVENTE COM ENCARGOS COMPLEMENTARES</t>
  </si>
  <si>
    <t>PROPRIA</t>
  </si>
  <si>
    <t>3.1</t>
  </si>
  <si>
    <t>PLANILHA ORÇAMENTÁRIA</t>
  </si>
  <si>
    <t>TOTAL (R$)</t>
  </si>
  <si>
    <t>Nº.</t>
  </si>
  <si>
    <t>DESCRICAO DOS SERVIÇOS</t>
  </si>
  <si>
    <t>VU s/ BDI</t>
  </si>
  <si>
    <t>VU c/ BDI</t>
  </si>
  <si>
    <t>VT s/ BDI</t>
  </si>
  <si>
    <t>VT c/ BDI</t>
  </si>
  <si>
    <t>T24</t>
  </si>
  <si>
    <t>TRT7</t>
  </si>
  <si>
    <t>TIPO</t>
  </si>
  <si>
    <t>QT</t>
  </si>
  <si>
    <t>SEINFRA/CE</t>
  </si>
  <si>
    <t>COD</t>
  </si>
  <si>
    <t>FONTE</t>
  </si>
  <si>
    <t>UD</t>
  </si>
  <si>
    <t>SINAPI/CEF</t>
  </si>
  <si>
    <t>UN</t>
  </si>
  <si>
    <t>KG</t>
  </si>
  <si>
    <t>H</t>
  </si>
  <si>
    <t>1.1</t>
  </si>
  <si>
    <t>ORSE</t>
  </si>
  <si>
    <t>Fonte TRT7: Composição de Custo Unitário elaborada pela Engenharia do Tribunal Regional do Trabalho da 7ª Região utilizando coeficientes de consumo e preços unitários de fontes oficiais</t>
  </si>
  <si>
    <t xml:space="preserve">Os valores unitários de insumos relativos a mão de obra incluem os Encargos Sociais cujos valores também são demonstrados em planilha anexa </t>
  </si>
  <si>
    <t>3</t>
  </si>
  <si>
    <t>ANEXO II</t>
  </si>
  <si>
    <t>CÓD</t>
  </si>
  <si>
    <t xml:space="preserve">ANOTAÇÃO DE RESPONSABILIDADE TÉCNICA CONTRATOS </t>
  </si>
  <si>
    <t>ENCARREGADO GERAL COM ENCARGOS COMPLEMENTARES</t>
  </si>
  <si>
    <t>OBSERVAÇÕES:</t>
  </si>
  <si>
    <t>VARA DE PACAJUS / CE</t>
  </si>
  <si>
    <t>ADMINISTRAÇÃO E SUPERVISÃO DOS SERVIÇOS</t>
  </si>
  <si>
    <t>TRANSPORTES COMERCIAL COM CAMINHÃO CARROCERIA EM RODOVIA PAVIMENTADA</t>
  </si>
  <si>
    <t>TKM</t>
  </si>
  <si>
    <t>VIDRO TEMPERADO 10 mm, LISO, TRANSPARENTE, COM FERRAGENS</t>
  </si>
  <si>
    <t>m²</t>
  </si>
  <si>
    <t>C 1877</t>
  </si>
  <si>
    <t>PERFIL DE ALUMINIO TIPO (L - T -U)</t>
  </si>
  <si>
    <t>m</t>
  </si>
  <si>
    <t>PEDREIRO COM ENCARGOS COMPLEMENTARES</t>
  </si>
  <si>
    <t>CIMENTO PORTLAND</t>
  </si>
  <si>
    <t>I1624</t>
  </si>
  <si>
    <t>TRILHO PARA FIXAÇÃO (PARTE SUPERIOR) DE PORTA DE CORRER EM PERFIL "U", INCLUSIVE ROLDADAS</t>
  </si>
  <si>
    <t>ROLDANA PARA PORTA CORRER (SUPERIOR)</t>
  </si>
  <si>
    <t>TRILHO SUPERIOR EM ALUMINIO PERFIL "U" PARA FIXAÇÃO DE PORTA DE CORRER</t>
  </si>
  <si>
    <t>CARPINDEIRO DE FORMAS COM ENCARGOS COMPLEMENTARES</t>
  </si>
  <si>
    <t>PUXADOR DUPLO PARA PORTA, EM ALUMINIO POLIDO, 1" , L= 40 cm , ref 3008 da VESTER OU COMPATIVEL</t>
  </si>
  <si>
    <t>CONJUNTO DE FECHADURA E CONTRA FECHADURA BICO DE PAPAGAIO, COM ABAS, REF. AL 510 P/ ESQUADRIA DE VIDRO TEMPERADO (OU SIMILAR)</t>
  </si>
  <si>
    <t xml:space="preserve"> FECHADURA BICO DE PAPAGAIO, COM ABAS, REF. AL 510 P/ ESQUADRIA DE VIDRO TEMPERADO (OU SIMILAR)</t>
  </si>
  <si>
    <t xml:space="preserve"> CONTRA FECHADURA BICO DE PAPAGAIO, COM ABAS, REF. AL 511 P/ ESQUADRIA DE VIDRO TEMPERADO (OU SIMILAR)</t>
  </si>
  <si>
    <t>3.1.3</t>
  </si>
  <si>
    <t>3.1.3.1</t>
  </si>
  <si>
    <t>3.1.4</t>
  </si>
  <si>
    <t>3.1.4.1</t>
  </si>
  <si>
    <t>VARA DE CAUCAIA / CE</t>
  </si>
  <si>
    <t>1</t>
  </si>
  <si>
    <t>1.1.1.1</t>
  </si>
  <si>
    <t>1.1.2</t>
  </si>
  <si>
    <t>1.1.2.1</t>
  </si>
  <si>
    <t>1.1.3</t>
  </si>
  <si>
    <t>1.1.3.1</t>
  </si>
  <si>
    <t>1.1.4</t>
  </si>
  <si>
    <t>1.1.4.1</t>
  </si>
  <si>
    <t xml:space="preserve">LIMPEZA FINAL DA OBRA </t>
  </si>
  <si>
    <t>ACIDO MURIATICO DILUIÇÃO 10% A 12% PARA USO EM LIMPEZA</t>
  </si>
  <si>
    <t>L</t>
  </si>
  <si>
    <t>SINAPI</t>
  </si>
  <si>
    <t>2</t>
  </si>
  <si>
    <t>2.1</t>
  </si>
  <si>
    <t>2.1.2</t>
  </si>
  <si>
    <t>2.1.3</t>
  </si>
  <si>
    <t>2.1.4</t>
  </si>
  <si>
    <t>2.1.1.1</t>
  </si>
  <si>
    <t>2.1.2.1</t>
  </si>
  <si>
    <t>2.1.3.1</t>
  </si>
  <si>
    <t>2.1.4.1</t>
  </si>
  <si>
    <t>3.1.1.1</t>
  </si>
  <si>
    <t>3.1.2.1</t>
  </si>
  <si>
    <t>PRÓPRIA</t>
  </si>
  <si>
    <t>KM RODADO EM CARRO DE PASSEIO ( BASE DE PREÇO 40% DO VALOR DA GASOLINA 0,4 X 4,20=1,68)</t>
  </si>
  <si>
    <t>kmxR$</t>
  </si>
  <si>
    <t>1.1.1.2</t>
  </si>
  <si>
    <t>2.1.1.2</t>
  </si>
  <si>
    <t>3.1.1.2</t>
  </si>
  <si>
    <t>DEMOLIÇÃO DE ALVENARIA DE BLOCO FURADO DE FORMA MANUAL SEM REAPROVEITAMENTO AF 12/2017</t>
  </si>
  <si>
    <t>M3</t>
  </si>
  <si>
    <t xml:space="preserve">PEDREIRO COM ENCARGOS COMPLEMENTARES </t>
  </si>
  <si>
    <t>M2</t>
  </si>
  <si>
    <t>C1048</t>
  </si>
  <si>
    <t>DEMOLIÇÃO DE CONCRETO COM MARTELETE PNEUMÁTICO</t>
  </si>
  <si>
    <t>I0728</t>
  </si>
  <si>
    <t>COMPRESSOR DE AR 250 PCM (CHP)</t>
  </si>
  <si>
    <t>I0769</t>
  </si>
  <si>
    <t>ROMPEDOR PNEUMÁTICO (CHP)</t>
  </si>
  <si>
    <t>RETIRADA DE FOLHAS DE PORTA OU JANELA</t>
  </si>
  <si>
    <t>CARPINTEIRO DE ESQUADRIA COM ENCARGOS COMPLEMENTARES</t>
  </si>
  <si>
    <t>C0702</t>
  </si>
  <si>
    <t>CARGA MANUAL DE ENTULHO EM CAMINHÃO BASCULANTE</t>
  </si>
  <si>
    <t>I0578</t>
  </si>
  <si>
    <t>CAMINHAO BASCULANTE 6 M3 (CHI)</t>
  </si>
  <si>
    <t>C2533</t>
  </si>
  <si>
    <t>TRANSPORTE DE MATERIAL, EXCETO ROCHA EM CAMINHAO ATÉ 5 KM</t>
  </si>
  <si>
    <t>I0690</t>
  </si>
  <si>
    <t>CAMINHAO BASCULANTE 6 M3 (CHP)</t>
  </si>
  <si>
    <t>M</t>
  </si>
  <si>
    <t>CHAPISCO APLICADO EM ALVENARIAS E ESTRUTURAS DE CONCRETO INTERNAS, COM COLHER DE PEDREIRO.  ARGAMASSA TRAÇO 1:3 COM PREPARO EM BETONEIRA 400L. AF_06/2014</t>
  </si>
  <si>
    <t>ARGAMASSA TRAÇO 1:3 (CIMENTO E AREIA GROSSA) PARA CHAPISCO CONVENCIONAL, PREPARO MECÂNICO COM BETONEIRA 400 L. AF_06/2014</t>
  </si>
  <si>
    <t>MASSA ÚNICA, PARA RECEBIMENTO DE PINTURA, EM ARGAMASSA TRAÇO 1:2:8, PREPARO MANUAL, APLICADA MANUALMENTE EM FACES INTERNAS DE PAREDES, ESPESSURA DE 20MM, COM EXECUÇÃO DE TALISCAS. AF_06/2014</t>
  </si>
  <si>
    <t>ARGAMASSA TRAÇO 1:2:8 (CIMENTO, CAL E AREIA MÉDIA) PARA EMBOÇO/MASSA ÚNICA/ASSENTAMENTO DE ALVENARIA DE VEDAÇÃO, PREPARO MANUAL. AF_06/2014</t>
  </si>
  <si>
    <t>SEINFRA</t>
  </si>
  <si>
    <t>PINTOR COM ENCARGOS COMPLEMENTARES</t>
  </si>
  <si>
    <t>INSTALAÇÕES ELÉTRICAS</t>
  </si>
  <si>
    <t>AUXILIAR DE ELETRICISTA COM ENCARGOS COMPLEMENTARES</t>
  </si>
  <si>
    <t>ELETRICISTA COM ENCARGOS COMPLEMENTARES</t>
  </si>
  <si>
    <t>CABO DE COBRE FLEXÍVEL ISOLADO, 2,5 MM², ANTI-CHAMA 0,6/1,0 KV, PARA CIRCUITOS TERMINAIS - FORNECIMENTO E INSTALAÇÃO. AF_12/2015</t>
  </si>
  <si>
    <t>CABO DE COBRE, FLEXIVEL, CLASSE 4 OU 5, ISOLACAO EM PVC/A, ANTICHAMA BWF-B, COBERTURA PVC-ST1, ANTICHAMA BWF-B, 1 CONDUTOR, 0,6/1 KV, SECAO NOMINAL 2,5 MM2</t>
  </si>
  <si>
    <t>FITA ISOLANTE ADESIVA ANTICHAMA, USO ATE 750 V, EM ROLO DE 19 MM X 5 M</t>
  </si>
  <si>
    <t>CP-C1661</t>
  </si>
  <si>
    <t>LUMINÁRIA FLUORESCENTE COM LÂMPADA LED TUBULAR BIVOLT T8 16W COMPLETA (2X16W)</t>
  </si>
  <si>
    <t>LUMINÁRIA FLURESCENTE 2 X 16W</t>
  </si>
  <si>
    <t>LAMPADA TUBULAR LED T8 16W, BIVOLT</t>
  </si>
  <si>
    <t>INTERRUPTOR SIMPLES (1 MÓDULO), 10A/250V, INCLUINDO SUPORTE E PLACA - FORNECIMENTO E INSTALAÇÃO. AF_12/2015</t>
  </si>
  <si>
    <t>SUPORTE PARAFUSADO COM PLACA DE ENCAIXE 4" X 2" MÉDIO (1,30 M DO PISO) PARA PONTO ELÉTRICO - FORNECIMENTO E INSTALAÇÃO. AF_12/2015</t>
  </si>
  <si>
    <t>INTERRUPTOR SIMPLES (1 MÓDULO), 10A/250V, SEM SUPORTE E SEM PLACA - FORNECIMENTO E INSTALAÇÃO. AF_12/2015</t>
  </si>
  <si>
    <t>I1370</t>
  </si>
  <si>
    <t>SERVIÇOS DE ADAPTAÇÃO E FORNECIMENTO  E MONTAGEM CONTORNO DOS PORTAIS EM VIDRO TEMPERADO NA VARA DE PACAJUS/CE</t>
  </si>
  <si>
    <t>SERVIÇOS PRELIMINARES</t>
  </si>
  <si>
    <t>CONTORNOS DE VIDRO</t>
  </si>
  <si>
    <t xml:space="preserve">SERVIÇOS DE ADAPTAÇÃO </t>
  </si>
  <si>
    <t>VISITA TÉCNICA PRELIMINAR  PARA CONFERÊNCIA DE MEDIDAS COM VISTAS A FABRICAÇÃO DE VIDROS</t>
  </si>
  <si>
    <t>ENGENHEIRO CIVIL DE OBRA JUNIOR COM ENCARGOS COMPLEMENTARES</t>
  </si>
  <si>
    <t>1.2</t>
  </si>
  <si>
    <t>1.2.1</t>
  </si>
  <si>
    <t>1.1.3.2</t>
  </si>
  <si>
    <t>1.2.1.1</t>
  </si>
  <si>
    <t>1.2.1.2</t>
  </si>
  <si>
    <t>1.3</t>
  </si>
  <si>
    <t>1.3.1</t>
  </si>
  <si>
    <t>1.3.1.1</t>
  </si>
  <si>
    <t>1.3.2</t>
  </si>
  <si>
    <t>1.3.2.1</t>
  </si>
  <si>
    <t>1.3.2.2</t>
  </si>
  <si>
    <t>1.3.2.3</t>
  </si>
  <si>
    <t>1.3.3</t>
  </si>
  <si>
    <t>1.3.3.1</t>
  </si>
  <si>
    <t>1.3.3.2</t>
  </si>
  <si>
    <t>1.3.3.3</t>
  </si>
  <si>
    <t>1.3.3.4</t>
  </si>
  <si>
    <t>1.3.4</t>
  </si>
  <si>
    <t>1.3.4.1</t>
  </si>
  <si>
    <t>1.3.4.2</t>
  </si>
  <si>
    <t>1.3.5</t>
  </si>
  <si>
    <t>1.3.5.1</t>
  </si>
  <si>
    <t>1.3.5.2</t>
  </si>
  <si>
    <t>ESCORAMENTO EM MADEIRA PARA EDIFICAÇÕES C/ VIGAS E LAJES</t>
  </si>
  <si>
    <t xml:space="preserve">MADEIRA MISTA SERRADA (BARROTE) 6cm x 6cm - 0,0036m³/m </t>
  </si>
  <si>
    <t>MADEIRA MISTA SERRADA (SARRAFO) 2,2 cm x 5,5 cm - 0,00121 m³/m</t>
  </si>
  <si>
    <t>PREGO DE AÇO POLIDO COM CABEÇA 16 x 24 (2 1/4 x 12)</t>
  </si>
  <si>
    <t>TABUA MADEIRA 3° QUALIDADE 2,5 x 23 cm</t>
  </si>
  <si>
    <t>M²</t>
  </si>
  <si>
    <t>1.2.1.3</t>
  </si>
  <si>
    <t>1.2.1.4</t>
  </si>
  <si>
    <t>1.2.1.5</t>
  </si>
  <si>
    <t>1.2.1.6</t>
  </si>
  <si>
    <t>1.2.2</t>
  </si>
  <si>
    <t>1.2.2.1</t>
  </si>
  <si>
    <t>1.2.2.2</t>
  </si>
  <si>
    <t>1.2.3</t>
  </si>
  <si>
    <t>1.2.3.1</t>
  </si>
  <si>
    <t>1.2.3.2</t>
  </si>
  <si>
    <t>1.2.3.3</t>
  </si>
  <si>
    <t>1.2.4</t>
  </si>
  <si>
    <t>1.2.4.1</t>
  </si>
  <si>
    <t>1.2.5</t>
  </si>
  <si>
    <t>1.2.5.1</t>
  </si>
  <si>
    <t>1.2.5.2</t>
  </si>
  <si>
    <t>1.2.6</t>
  </si>
  <si>
    <t>1.2.6.1</t>
  </si>
  <si>
    <t>PERFIL METÁLICO "I" PRÉ-PINTADO COM H=200mm</t>
  </si>
  <si>
    <t>1.2.7</t>
  </si>
  <si>
    <t>C1879</t>
  </si>
  <si>
    <t>I1632</t>
  </si>
  <si>
    <t>PRIMER A BASE DE EPOXI</t>
  </si>
  <si>
    <t>I1735</t>
  </si>
  <si>
    <t>I0751</t>
  </si>
  <si>
    <t>MÁQUINA P/ JATEAMENTO</t>
  </si>
  <si>
    <t>MONTADOR DE ESTRUTURA METÁLICA COM ENCARGOS COMPLEMENTARES</t>
  </si>
  <si>
    <t>1.2.7.1</t>
  </si>
  <si>
    <t>1.2.7.2</t>
  </si>
  <si>
    <t>1.2.7.3</t>
  </si>
  <si>
    <t>1.2.7.4</t>
  </si>
  <si>
    <t>1.2.7.5</t>
  </si>
  <si>
    <t>1.2.7.6</t>
  </si>
  <si>
    <t>PERFIL METÁLICO "I"  COM H=200mm (30,5 KG/M)</t>
  </si>
  <si>
    <t>C1405</t>
  </si>
  <si>
    <t>1.2.8</t>
  </si>
  <si>
    <t>1.2.8.1</t>
  </si>
  <si>
    <t>1.2.8.2</t>
  </si>
  <si>
    <t>1.2.8.3</t>
  </si>
  <si>
    <t>1.2.8.4</t>
  </si>
  <si>
    <t>1.2.8.5</t>
  </si>
  <si>
    <t>1.2.8.6</t>
  </si>
  <si>
    <t xml:space="preserve">FORMA PLANA CHAPA COMPENSADA RESINADA, ESP=12mm </t>
  </si>
  <si>
    <t xml:space="preserve">PONTALETE/ BARROTE DE 3" X 3" </t>
  </si>
  <si>
    <t>I1691</t>
  </si>
  <si>
    <t>TABUA MADEIRA 3° QUALIDADE 2,5 x 30 cm</t>
  </si>
  <si>
    <t xml:space="preserve">DESMOLDANTE PARA FORMA DE MADEIRA </t>
  </si>
  <si>
    <t xml:space="preserve">PREGO DE AÇO POLIDO COM CABEÇA 18 X 27 </t>
  </si>
  <si>
    <t>I1846</t>
  </si>
  <si>
    <t>SARRAFO DE 1"x 4"</t>
  </si>
  <si>
    <t>CHAPA COMPENSADO RESINADO 12mm (1,1 x 2,2 m)</t>
  </si>
  <si>
    <t>1.2.8.7</t>
  </si>
  <si>
    <t>1.2.8.8</t>
  </si>
  <si>
    <t>C4151</t>
  </si>
  <si>
    <t>ARMADURA DE AÇO CA 50/60</t>
  </si>
  <si>
    <t>ARAME RECOZIDO N 18 BWG</t>
  </si>
  <si>
    <t>AÇO CA 50/60</t>
  </si>
  <si>
    <t>I7952</t>
  </si>
  <si>
    <t>ARMADOR COM ENCARGOS COMPLEMENTARES</t>
  </si>
  <si>
    <t>AJUDANTE DE ARMADOR COM ENCARGOS COMPLEMENTARES</t>
  </si>
  <si>
    <t>1.2.9</t>
  </si>
  <si>
    <t>1.2.9.1</t>
  </si>
  <si>
    <t>1.2.9.2</t>
  </si>
  <si>
    <t>1.2.9.3</t>
  </si>
  <si>
    <t>1.2.9.4</t>
  </si>
  <si>
    <t>94965</t>
  </si>
  <si>
    <t>CONCRETO FCK = 25MPA, TRAÇO 1:2,3:2,7 (CIMENTO/ AREIA MÉDIA/ BRITA 1)  - PREPARO MECÂNICO COM BETONEIRA 400 L. AF_07/2016</t>
  </si>
  <si>
    <t>370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</si>
  <si>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</si>
  <si>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</si>
  <si>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</si>
  <si>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</si>
  <si>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</si>
  <si>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>COMPOSICAO</t>
  </si>
  <si>
    <t>88316</t>
  </si>
  <si>
    <t>88377</t>
  </si>
  <si>
    <t>OPERADOR DE BETONEIRA ESTACIONÁRIA/MISTURADOR COM ENCARGOS COMPLEMENTARES</t>
  </si>
  <si>
    <t>88830</t>
  </si>
  <si>
    <t>BETONEIRA CAPACIDADE NOMINAL DE 400 L, CAPACIDADE DE MISTURA 280 L, MOTOR ELÉTRICO TRIFÁSICO POTÊNCIA DE 2 CV, SEM CARREGADOR - CHP DIURNO. AF_10/2014</t>
  </si>
  <si>
    <t>CHP</t>
  </si>
  <si>
    <t>88831</t>
  </si>
  <si>
    <t>BETONEIRA CAPACIDADE NOMINAL DE 400 L, CAPACIDADE DE MISTURA 280 L, MOTOR ELÉTRICO TRIFÁSICO POTÊNCIA DE 2 CV, SEM CARREGADOR - CHI DIURNO. AF_10/2014</t>
  </si>
  <si>
    <t>CHI</t>
  </si>
  <si>
    <t>1.2.10</t>
  </si>
  <si>
    <t>C1603</t>
  </si>
  <si>
    <t>LANÇAMENTO E APLICAÇÃO DE CONCRETO C/ ELEVAÇÃO</t>
  </si>
  <si>
    <t>1.2.11</t>
  </si>
  <si>
    <t>1.2.11.1</t>
  </si>
  <si>
    <t>1.2.11.2</t>
  </si>
  <si>
    <t>1.2.10.1</t>
  </si>
  <si>
    <t>1.2.10.2</t>
  </si>
  <si>
    <t>1.2.10.3</t>
  </si>
  <si>
    <t>1.2.10.4</t>
  </si>
  <si>
    <t>1.2.10.5</t>
  </si>
  <si>
    <t>1.2.10.6</t>
  </si>
  <si>
    <t>1.2.10.7</t>
  </si>
  <si>
    <t>1.2.12</t>
  </si>
  <si>
    <t>1.2.12.1</t>
  </si>
  <si>
    <t>1.2.12.2</t>
  </si>
  <si>
    <t>1.2.12.3</t>
  </si>
  <si>
    <t>1.2.13</t>
  </si>
  <si>
    <t>1.2.16</t>
  </si>
  <si>
    <t>1.2.13.1</t>
  </si>
  <si>
    <t>1.2.13.2</t>
  </si>
  <si>
    <t>1.2.13.3</t>
  </si>
  <si>
    <t>1.2.14</t>
  </si>
  <si>
    <t>1.2.14.1</t>
  </si>
  <si>
    <t>1.2.14.2</t>
  </si>
  <si>
    <t>1.2.14.3</t>
  </si>
  <si>
    <t>87266</t>
  </si>
  <si>
    <t>REVESTIMENTO CERÂMICO PARA PAREDES INTERNAS COM PLACAS TIPO ESMALTADA EXTRA DE DIMENSÕES 20X20 CM APLICADAS EM AMBIENTES DE ÁREA MENOR QUE 5 M² A MEIA ALTURA DAS PAREDES. AF_06/2014</t>
  </si>
  <si>
    <t>536</t>
  </si>
  <si>
    <t>1381</t>
  </si>
  <si>
    <t>ARGAMASSA COLANTE AC I PARA CERAMICAS</t>
  </si>
  <si>
    <t>34357</t>
  </si>
  <si>
    <t>REJUNTE COLORIDO, CIMENTICIO</t>
  </si>
  <si>
    <t>88256</t>
  </si>
  <si>
    <t>AZULEJISTA OU LADRILHISTA COM ENCARGOS COMPLEMENTARES</t>
  </si>
  <si>
    <t>88485</t>
  </si>
  <si>
    <t>APLICAÇÃO DE FUNDO SELADOR ACRÍLICO EM PAREDES, UMA DEMÃO. AF_06/2014</t>
  </si>
  <si>
    <t>6085</t>
  </si>
  <si>
    <t>SELADOR ACRILICO PAREDES INTERNAS/EXTERNAS</t>
  </si>
  <si>
    <t>88310</t>
  </si>
  <si>
    <t>88497</t>
  </si>
  <si>
    <t>APLICAÇÃO E LIXAMENTO DE MASSA LÁTEX EM PAREDES, DUAS DEMÃOS. AF_06/2014</t>
  </si>
  <si>
    <t>3767</t>
  </si>
  <si>
    <t>LIXA EM FOLHA PARA PAREDE OU MADEIRA, NUMERO 120 (COR VERMELHA)</t>
  </si>
  <si>
    <t>4051</t>
  </si>
  <si>
    <t>MASSA CORRIDA PVA PARA PAREDES INTERNAS</t>
  </si>
  <si>
    <t>18L</t>
  </si>
  <si>
    <t>88489</t>
  </si>
  <si>
    <t>7356</t>
  </si>
  <si>
    <t>TINTA ACRILICA PREMIUM, COR BRANCO FOSCO</t>
  </si>
  <si>
    <t>0,3300000</t>
  </si>
  <si>
    <t>0,1870000</t>
  </si>
  <si>
    <t>0,0690000</t>
  </si>
  <si>
    <t>1.2.14.4</t>
  </si>
  <si>
    <t>1.2.14.5</t>
  </si>
  <si>
    <t>1.2.15</t>
  </si>
  <si>
    <t>1.2.15.1</t>
  </si>
  <si>
    <t>1.2.15.2</t>
  </si>
  <si>
    <t>1.2.15.3</t>
  </si>
  <si>
    <t>1.2.15.4</t>
  </si>
  <si>
    <t>REVESTIMENTO EM CERAMICA ESMALTADA EXTRA, PEI MENOR OU IGUAL A 3, FORMATO MENOR
 OU IGUAL A 2025 CM2</t>
  </si>
  <si>
    <t>1.2.16.1</t>
  </si>
  <si>
    <t>1.2.16.2</t>
  </si>
  <si>
    <t>1.2.16.3</t>
  </si>
  <si>
    <t>1.2.17</t>
  </si>
  <si>
    <t>1.2.17.1</t>
  </si>
  <si>
    <t>1.2.17.2</t>
  </si>
  <si>
    <t>1.2.17.3</t>
  </si>
  <si>
    <t>APLICAÇÃO MANUAL DE PINTURA COM TINTA LÁTEX ACRÍLICA EM PAREDES, DUAS DEMÃOS.
 AF_06/2014</t>
  </si>
  <si>
    <t>1.2.18</t>
  </si>
  <si>
    <t>739081</t>
  </si>
  <si>
    <t>CANTONEIRA DE ALUMINIO 2" x 2" PARA PROTEÇÃO DE QUINA DE PAREDE</t>
  </si>
  <si>
    <t>584</t>
  </si>
  <si>
    <t>CANTONEIRA DE ALUMINIO 2" x 2" DE ABAS IGUAIS e=1/8"</t>
  </si>
  <si>
    <t>0,6</t>
  </si>
  <si>
    <t>0,4</t>
  </si>
  <si>
    <t>1.2.18.1</t>
  </si>
  <si>
    <t>1.2.18.2</t>
  </si>
  <si>
    <t>1.2.18.3</t>
  </si>
  <si>
    <t>1.2.19</t>
  </si>
  <si>
    <t>RETIRADA DE PISO PODOTÁTIL DE BORRACHA</t>
  </si>
  <si>
    <t>C4623</t>
  </si>
  <si>
    <t>PISO PODOTÁTIL INTERNO EM BORRACHA 20 x 30 cm ASSENTAMENTO COM COLA VINIL (FORNECIMENTO E ASSENTAMENTO)</t>
  </si>
  <si>
    <t>1.2.20</t>
  </si>
  <si>
    <t>I8622</t>
  </si>
  <si>
    <t>PISO TÁTIL ALERTA OU DIRECIONAL EMBORRACHADO COR PRETO</t>
  </si>
  <si>
    <t>1,1</t>
  </si>
  <si>
    <t>I8621</t>
  </si>
  <si>
    <t>COLA VINIL PARA PVC</t>
  </si>
  <si>
    <t>0,12</t>
  </si>
  <si>
    <t>0,61</t>
  </si>
  <si>
    <t>0,5</t>
  </si>
  <si>
    <t>1.2.20.1</t>
  </si>
  <si>
    <t>1.2.20.2</t>
  </si>
  <si>
    <t>1.2.20.3</t>
  </si>
  <si>
    <t>1.2.20.4</t>
  </si>
  <si>
    <t>TOMADA BAIXA DE EMBUTIR (1 MÓDULO), 2P+T 20 A, SEM SUPORTE E SEM PLACA - FORNECIMENTO E INSTALAÇÃO. AF_12/2015</t>
  </si>
  <si>
    <t>TOMADA BAIXA DE EMBUTIR (1 MÓDULO), 2P+T 20 A, INCLUINDO SUPORTE E PLACA - FORNECIMENTO E INSTALAÇÃO. AF_12/2015</t>
  </si>
  <si>
    <t>ELETRODUTO DE ALUMINIO, INCLUSIVE CONEXÕES DE 3/4"</t>
  </si>
  <si>
    <t>C1179</t>
  </si>
  <si>
    <t>I1067</t>
  </si>
  <si>
    <t>C1890</t>
  </si>
  <si>
    <t>PETROLET ALUMINIO DE 3/4", TIPO T - X - L</t>
  </si>
  <si>
    <t>UND</t>
  </si>
  <si>
    <t>I1642</t>
  </si>
  <si>
    <t>1.3.1.2</t>
  </si>
  <si>
    <t>1.3.1.3</t>
  </si>
  <si>
    <t>1.3.4.3</t>
  </si>
  <si>
    <t>1.3.4.4</t>
  </si>
  <si>
    <t>1.3.6</t>
  </si>
  <si>
    <t>1.3.6.1</t>
  </si>
  <si>
    <t>1.3.6.2</t>
  </si>
  <si>
    <t>1.4</t>
  </si>
  <si>
    <t>1.4.1</t>
  </si>
  <si>
    <t>1.4.2</t>
  </si>
  <si>
    <t>1.4.2.1</t>
  </si>
  <si>
    <t>1.4.3</t>
  </si>
  <si>
    <t>1.4.3.1</t>
  </si>
  <si>
    <t>1.4.3.2</t>
  </si>
  <si>
    <t>1.4.3.3</t>
  </si>
  <si>
    <t>1.4.3.4</t>
  </si>
  <si>
    <t>1.4.4</t>
  </si>
  <si>
    <t>1.4.4.1</t>
  </si>
  <si>
    <t>1.4.4.2</t>
  </si>
  <si>
    <t>1.4.5</t>
  </si>
  <si>
    <t>1.4.5.1</t>
  </si>
  <si>
    <t>1.4.5.2</t>
  </si>
  <si>
    <t>1.4.6</t>
  </si>
  <si>
    <t>1.4.6.1</t>
  </si>
  <si>
    <t>1.4.6.2</t>
  </si>
  <si>
    <t>1.1.1</t>
  </si>
  <si>
    <t>SERVIÇOS DE ADAPTAÇÃO  E MONTAGEM DE CONTORNO DOS PORTAIS EM VIDRO TEMPERADO NA VARA DE PACAJUS/CE</t>
  </si>
  <si>
    <t>RELOCAÇÃO DE PLACAS COMEMORATIVAS</t>
  </si>
  <si>
    <t>CJ</t>
  </si>
  <si>
    <t>1.4.1.2</t>
  </si>
  <si>
    <t>1.4.1.3</t>
  </si>
  <si>
    <t>1.4.4.3</t>
  </si>
  <si>
    <t>1.4.4.4</t>
  </si>
  <si>
    <t>1.4.6.3</t>
  </si>
  <si>
    <t>1.4.6.4</t>
  </si>
  <si>
    <t>1.4.7</t>
  </si>
  <si>
    <t>1.4.7.1</t>
  </si>
  <si>
    <t>1.4.7.2</t>
  </si>
  <si>
    <t>SERVIÇOS DE ADAPTAÇÃO  E MONTAGEM DE CONTORNO DOS PORTAIS EM VIDRO TEMPERADO NA VARA DE MARACANAU-CE</t>
  </si>
  <si>
    <t>2.1.1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</si>
  <si>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</si>
  <si>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</si>
  <si>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</si>
  <si>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</si>
  <si>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</si>
  <si>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</si>
  <si>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</si>
  <si>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</si>
  <si>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</si>
  <si>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</si>
  <si>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</si>
  <si>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</si>
  <si>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</si>
  <si>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</si>
  <si>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</si>
  <si>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</si>
  <si>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</si>
  <si>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</si>
  <si>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</si>
  <si>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</si>
  <si>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</si>
  <si>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</si>
  <si>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</si>
  <si>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</si>
  <si>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</si>
  <si>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</si>
  <si>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</si>
  <si>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</si>
  <si>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</si>
  <si>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</si>
  <si>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</si>
  <si>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</si>
  <si>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</si>
  <si>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</si>
  <si>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</si>
  <si>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</si>
  <si>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SERVIÇOS DE ADAPTAÇÃO E FORNECIMENTO  E MONTAGEM CONTORNO DOS PORTAIS EM VIDRO TEMPERADO NA VARA DE MARACANAU/CE</t>
  </si>
  <si>
    <t>2.1.3.2</t>
  </si>
  <si>
    <t>2.2.1.1</t>
  </si>
  <si>
    <t>2.2.1.2</t>
  </si>
  <si>
    <t>2.2.1.3</t>
  </si>
  <si>
    <t>2.2.1.4</t>
  </si>
  <si>
    <t>2.2.1.5</t>
  </si>
  <si>
    <t>2.2.1.6</t>
  </si>
  <si>
    <t>2.2.2.1</t>
  </si>
  <si>
    <t>2.2.2.2</t>
  </si>
  <si>
    <t>2.2.3.1</t>
  </si>
  <si>
    <t>2.2.3.2</t>
  </si>
  <si>
    <t>2.2.3.3</t>
  </si>
  <si>
    <t>2.2.4.1</t>
  </si>
  <si>
    <t>2.2.5.1</t>
  </si>
  <si>
    <t>2.2.5.2</t>
  </si>
  <si>
    <t>2.2.6.1</t>
  </si>
  <si>
    <t>2.2.7.1</t>
  </si>
  <si>
    <t>2.2.7.2</t>
  </si>
  <si>
    <t>2.2.7.3</t>
  </si>
  <si>
    <t>2.2.7.4</t>
  </si>
  <si>
    <t>2.2.7.5</t>
  </si>
  <si>
    <t>2.2.7.6</t>
  </si>
  <si>
    <t>2.2.8.1</t>
  </si>
  <si>
    <t>2.2.8.2</t>
  </si>
  <si>
    <t>2.2.8.3</t>
  </si>
  <si>
    <t>2.2.8.4</t>
  </si>
  <si>
    <t>2.2.8.5</t>
  </si>
  <si>
    <t>2.2.8.6</t>
  </si>
  <si>
    <t>2.2.8.7</t>
  </si>
  <si>
    <t>2.2.8.8</t>
  </si>
  <si>
    <t>2.2.9.1</t>
  </si>
  <si>
    <t>2.2.9.2</t>
  </si>
  <si>
    <t>2.2.9.3</t>
  </si>
  <si>
    <t>2.2.9.4</t>
  </si>
  <si>
    <t>2.2.10.1</t>
  </si>
  <si>
    <t>2.2.10.2</t>
  </si>
  <si>
    <t>2.2.10.3</t>
  </si>
  <si>
    <t>2.2.10.4</t>
  </si>
  <si>
    <t>2.2.10.5</t>
  </si>
  <si>
    <t>2.2.10.6</t>
  </si>
  <si>
    <t>2.2.10.7</t>
  </si>
  <si>
    <t>2.2.11.1</t>
  </si>
  <si>
    <t>2.2.11.2</t>
  </si>
  <si>
    <t>2.2.12.1</t>
  </si>
  <si>
    <t>2.2.12.2</t>
  </si>
  <si>
    <t>2.2.12.3</t>
  </si>
  <si>
    <t>2.2.13.1</t>
  </si>
  <si>
    <t>2.2.13.2</t>
  </si>
  <si>
    <t>2.2.13.3</t>
  </si>
  <si>
    <t>2.2.14.1</t>
  </si>
  <si>
    <t>2.2.14.2</t>
  </si>
  <si>
    <t>2.2.14.3</t>
  </si>
  <si>
    <t>2.2.14.4</t>
  </si>
  <si>
    <t>2.2.14.5</t>
  </si>
  <si>
    <t>2.2.15.1</t>
  </si>
  <si>
    <t>2.2.15.2</t>
  </si>
  <si>
    <t>2.2.15.3</t>
  </si>
  <si>
    <t>2.2.15.4</t>
  </si>
  <si>
    <t>2.2.16.1</t>
  </si>
  <si>
    <t>2.2.16.2</t>
  </si>
  <si>
    <t>2.2.16.3</t>
  </si>
  <si>
    <t>2.2.17.1</t>
  </si>
  <si>
    <t>2.2.17.2</t>
  </si>
  <si>
    <t>2.2.17.3</t>
  </si>
  <si>
    <t>2.2.18.1</t>
  </si>
  <si>
    <t>2.2.18.2</t>
  </si>
  <si>
    <t>2.2.18.3</t>
  </si>
  <si>
    <t>2.2.20.1</t>
  </si>
  <si>
    <t>2.2.20.2</t>
  </si>
  <si>
    <t>2.2.20.3</t>
  </si>
  <si>
    <t>2.2.20.4</t>
  </si>
  <si>
    <t>2.3.1.1</t>
  </si>
  <si>
    <t>2.3.1.2</t>
  </si>
  <si>
    <t>2.3.1.3</t>
  </si>
  <si>
    <t>2.3.2.1</t>
  </si>
  <si>
    <t>2.3.2.2</t>
  </si>
  <si>
    <t>2.3.2.3</t>
  </si>
  <si>
    <t>2.3.3.1</t>
  </si>
  <si>
    <t>2.3.3.2</t>
  </si>
  <si>
    <t>2.3.3.3</t>
  </si>
  <si>
    <t>2.3.3.4</t>
  </si>
  <si>
    <t>2.3.4.1</t>
  </si>
  <si>
    <t>2.3.4.2</t>
  </si>
  <si>
    <t>2.3.4.3</t>
  </si>
  <si>
    <t>2.3.4.4</t>
  </si>
  <si>
    <t>2.3.5.1</t>
  </si>
  <si>
    <t>2.3.5.2</t>
  </si>
  <si>
    <t>2.3.6.1</t>
  </si>
  <si>
    <t>2.3.6.2</t>
  </si>
  <si>
    <t>2.4.1.2</t>
  </si>
  <si>
    <t>2.4.1.3</t>
  </si>
  <si>
    <t>2.4.2.1</t>
  </si>
  <si>
    <t>2.4.3.1</t>
  </si>
  <si>
    <t>2.4.3.2</t>
  </si>
  <si>
    <t>2.4.3.3</t>
  </si>
  <si>
    <t>2.4.3.4</t>
  </si>
  <si>
    <t>2.4.4.1</t>
  </si>
  <si>
    <t>2.4.4.2</t>
  </si>
  <si>
    <t>2.4.4.3</t>
  </si>
  <si>
    <t>2.4.4.4</t>
  </si>
  <si>
    <t>2.4.5.1</t>
  </si>
  <si>
    <t>2.4.5.2</t>
  </si>
  <si>
    <t>2.4.6.1</t>
  </si>
  <si>
    <t>2.4.6.2</t>
  </si>
  <si>
    <t>2.4.6.3</t>
  </si>
  <si>
    <t>2.4.6.4</t>
  </si>
  <si>
    <t>2.4.7.1</t>
  </si>
  <si>
    <t>2.4.7.2</t>
  </si>
  <si>
    <t>VARA DE MARACANAU / CE</t>
  </si>
  <si>
    <t>BDI (Maracanau)</t>
  </si>
  <si>
    <t>SERVIÇOS DE ADAPTAÇÃO E FORNECIMENTO  E MONTAGEM CONTORNO DOS PORTAIS EM VIDRO TEMPERADO NA VARA DE CAUCAIA/CE</t>
  </si>
  <si>
    <t>3.1.1</t>
  </si>
  <si>
    <t>3.1.2</t>
  </si>
  <si>
    <t>3.1.3.2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</si>
  <si>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</si>
  <si>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</si>
  <si>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</si>
  <si>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</si>
  <si>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</si>
  <si>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</si>
  <si>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</si>
  <si>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</si>
  <si>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3.2.2</t>
  </si>
  <si>
    <t>3.2.2.1</t>
  </si>
  <si>
    <t>3.2.2.2</t>
  </si>
  <si>
    <t>3.2.3</t>
  </si>
  <si>
    <t>3.2.3.1</t>
  </si>
  <si>
    <t>3.2.3.2</t>
  </si>
  <si>
    <t>3.2.3.3</t>
  </si>
  <si>
    <t>3.2.4</t>
  </si>
  <si>
    <t>3.2.4.1</t>
  </si>
  <si>
    <t>3.2.5</t>
  </si>
  <si>
    <t>3.2.5.1</t>
  </si>
  <si>
    <t>3.2.5.2</t>
  </si>
  <si>
    <t>3.2.6</t>
  </si>
  <si>
    <t>3.2.6.1</t>
  </si>
  <si>
    <t>3.2.7</t>
  </si>
  <si>
    <t>3.2.7.1</t>
  </si>
  <si>
    <t>3.2.7.2</t>
  </si>
  <si>
    <t>3.2.7.3</t>
  </si>
  <si>
    <t>3.2.7.4</t>
  </si>
  <si>
    <t>3.2.7.5</t>
  </si>
  <si>
    <t>3.2.7.6</t>
  </si>
  <si>
    <t>3.2.8</t>
  </si>
  <si>
    <t>3.2.8.1</t>
  </si>
  <si>
    <t>3.2.8.2</t>
  </si>
  <si>
    <t>3.2.8.3</t>
  </si>
  <si>
    <t>3.2.8.4</t>
  </si>
  <si>
    <t>3.2.8.5</t>
  </si>
  <si>
    <t>3.2.8.6</t>
  </si>
  <si>
    <t>3.2.8.7</t>
  </si>
  <si>
    <t>3.2.8.8</t>
  </si>
  <si>
    <t>3.2.9</t>
  </si>
  <si>
    <t>3.2.9.1</t>
  </si>
  <si>
    <t>3.2.9.2</t>
  </si>
  <si>
    <t>3.2.9.3</t>
  </si>
  <si>
    <t>3.2.9.4</t>
  </si>
  <si>
    <t>3.2.10</t>
  </si>
  <si>
    <t>3.2.10.1</t>
  </si>
  <si>
    <t>3.2.10.2</t>
  </si>
  <si>
    <t>3.2.10.3</t>
  </si>
  <si>
    <t>3.2.10.4</t>
  </si>
  <si>
    <t>3.2.10.5</t>
  </si>
  <si>
    <t>3.2.10.6</t>
  </si>
  <si>
    <t>3.2.10.7</t>
  </si>
  <si>
    <t>3.2.11</t>
  </si>
  <si>
    <t>3.2.11.1</t>
  </si>
  <si>
    <t>3.2.11.2</t>
  </si>
  <si>
    <t>3.2.12</t>
  </si>
  <si>
    <t>3.2.12.1</t>
  </si>
  <si>
    <t>3.2.12.2</t>
  </si>
  <si>
    <t>3.2.12.3</t>
  </si>
  <si>
    <t>3.2.13</t>
  </si>
  <si>
    <t>3.2.13.1</t>
  </si>
  <si>
    <t>3.2.13.2</t>
  </si>
  <si>
    <t>3.2.13.3</t>
  </si>
  <si>
    <t>3.2.14</t>
  </si>
  <si>
    <t>3.2.14.1</t>
  </si>
  <si>
    <t>3.2.14.2</t>
  </si>
  <si>
    <t>3.2.14.3</t>
  </si>
  <si>
    <t>3.2.14.4</t>
  </si>
  <si>
    <t>3.2.14.5</t>
  </si>
  <si>
    <t>3.2.15</t>
  </si>
  <si>
    <t>3.2.15.1</t>
  </si>
  <si>
    <t>3.2.15.2</t>
  </si>
  <si>
    <t>3.2.15.3</t>
  </si>
  <si>
    <t>3.2.15.4</t>
  </si>
  <si>
    <t>3.2.16</t>
  </si>
  <si>
    <t>3.2.16.1</t>
  </si>
  <si>
    <t>3.2.16.2</t>
  </si>
  <si>
    <t>3.2.16.3</t>
  </si>
  <si>
    <t>3.2.17</t>
  </si>
  <si>
    <t>3.2.17.1</t>
  </si>
  <si>
    <t>3.2.17.2</t>
  </si>
  <si>
    <t>3.2.17.3</t>
  </si>
  <si>
    <t>3.2.18</t>
  </si>
  <si>
    <t>3.2.19</t>
  </si>
  <si>
    <t>3.2.20</t>
  </si>
  <si>
    <t>3.2.20.1</t>
  </si>
  <si>
    <t>3.2.20.2</t>
  </si>
  <si>
    <t>3.2.20.3</t>
  </si>
  <si>
    <t>3.2.20.4</t>
  </si>
  <si>
    <t>3.3</t>
  </si>
  <si>
    <t>3.3.1</t>
  </si>
  <si>
    <t>3.3.1.1</t>
  </si>
  <si>
    <t>3.3.1.2</t>
  </si>
  <si>
    <t>3.3.1.3</t>
  </si>
  <si>
    <t>3.3.2</t>
  </si>
  <si>
    <t>3.3.2.1</t>
  </si>
  <si>
    <t>3.3.2.2</t>
  </si>
  <si>
    <t>3.3.2.3</t>
  </si>
  <si>
    <t>3.3.3</t>
  </si>
  <si>
    <t>3.3.3.1</t>
  </si>
  <si>
    <t>3.3.3.2</t>
  </si>
  <si>
    <t>3.3.3.3</t>
  </si>
  <si>
    <t>3.3.3.4</t>
  </si>
  <si>
    <t>3.3.4</t>
  </si>
  <si>
    <t>3.3.4.1</t>
  </si>
  <si>
    <t>3.3.4.2</t>
  </si>
  <si>
    <t>3.3.4.3</t>
  </si>
  <si>
    <t>3.3.4.4</t>
  </si>
  <si>
    <t>3.3.5</t>
  </si>
  <si>
    <t>3.3.5.1</t>
  </si>
  <si>
    <t>3.3.5.2</t>
  </si>
  <si>
    <t>3.3.6</t>
  </si>
  <si>
    <t>3.3.6.1</t>
  </si>
  <si>
    <t>3.3.6.2</t>
  </si>
  <si>
    <t>3.4</t>
  </si>
  <si>
    <t>3.4.1</t>
  </si>
  <si>
    <t>3.4.1.2</t>
  </si>
  <si>
    <t>3.4.1.3</t>
  </si>
  <si>
    <t>3.4.2</t>
  </si>
  <si>
    <t>3.4.2.1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</si>
  <si>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</si>
  <si>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</si>
  <si>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</si>
  <si>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</si>
  <si>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</si>
  <si>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</si>
  <si>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</si>
  <si>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</si>
  <si>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</si>
  <si>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</si>
  <si>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</si>
  <si>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</si>
  <si>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</si>
  <si>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3.4.6</t>
  </si>
  <si>
    <t>3.4.6.1</t>
  </si>
  <si>
    <t>3.4.6.2</t>
  </si>
  <si>
    <t>3.4.6.3</t>
  </si>
  <si>
    <t>3.4.6.4</t>
  </si>
  <si>
    <t>3.4.7</t>
  </si>
  <si>
    <t>3.4.7.1</t>
  </si>
  <si>
    <t>3.4.7.2</t>
  </si>
  <si>
    <t>SERVIÇOS DE ADAPTAÇÃO  E MONTAGEM DE CONTORNO DOS PORTAIS EM VIDRO TEMPERADO NA VARA DE CAUCAIA/CE</t>
  </si>
  <si>
    <t>3.2.21</t>
  </si>
  <si>
    <t xml:space="preserve">GRADE EM FERRO COM QUADRO EM BARRA CHATA 2" x 3/8", BARRAS REDONDAS 3/4" NAS VERTICAIS, BARRAS CHATAS 2" x 1/4" NAS HORIZONTAIS , CHAPA EM AÇO E= 3mm NA HORIZONTAL E TUBO QUADRADO 50 mm x 50mm, INCLUVIVE PORTA FERROLHO E DOBRADIÇAS </t>
  </si>
  <si>
    <t>3.2.21.1</t>
  </si>
  <si>
    <t>3.2.21.2</t>
  </si>
  <si>
    <t>3.2.21.3</t>
  </si>
  <si>
    <t>3.2.21.4</t>
  </si>
  <si>
    <t>3.2.21.5</t>
  </si>
  <si>
    <t>3.2.21.6</t>
  </si>
  <si>
    <t>3.2.21.7</t>
  </si>
  <si>
    <t>3.2.21.8</t>
  </si>
  <si>
    <t>3.2.21.9</t>
  </si>
  <si>
    <t>3.2.21.10</t>
  </si>
  <si>
    <t>3.2.21.11</t>
  </si>
  <si>
    <t>BARRA REDONDA DE AÇO MECANICO LAMINADO 3/4" (2,24 KG/M)</t>
  </si>
  <si>
    <t>CHAPA AÇO FINA A QUENTE e=3,00 mm , 11 MSG , 24 KG/M2</t>
  </si>
  <si>
    <t>TUBO INDUSTRIAL, EM AÇO, QUADRADO, DIM 50 x 50 mm, e= 2,00mm , 4,476 KG/M</t>
  </si>
  <si>
    <t>BARRA DE FERRO RETANGULAR, BARRA CHATA (QUALQUER DIMENSÃO)</t>
  </si>
  <si>
    <t>BARRA DE FERRO RETANGULAR, BARRA CHATA 2" x 1/4" (L x E) , 2,53 KG/M</t>
  </si>
  <si>
    <t>SERRALHEIRO COM ENCARGOS COMPLEMENTARES</t>
  </si>
  <si>
    <t>ELETRODO REVESTIDO AWS -e 7018, DIAMETRO IGUAL A 4,00 mm</t>
  </si>
  <si>
    <t>CONCRETO SIMPLES FABRICADO NA OBRA, FCK=15 MPA, LANÇADO E ADENSADO</t>
  </si>
  <si>
    <t xml:space="preserve">DOBRADIÇA DE FERRO 65 x 47 mm EM BARRA CHATA 2 1/2" x 1/4" E PINO AÇO 1/2" </t>
  </si>
  <si>
    <t xml:space="preserve">TRANCA DE FERRO - TIPO 2 - PARA PORTA EM GRADE DE FERRO EM BARRA CHATA FERRO 2" x 1/4" E BARRA AÇO REDONDA 7/8" </t>
  </si>
  <si>
    <t>3.2.22</t>
  </si>
  <si>
    <t>73794/1</t>
  </si>
  <si>
    <t>PINTURA COM TINTA PROTETORA ACABAMENTO GRAFITE ESMALTE SOBRE SUPERFICIE METÁLICA, 2 DEMAOS</t>
  </si>
  <si>
    <t>TINTA ESMALTE SINTETICO GRAFITE COM PROTEÇÃO PARA METAIS FERROSOS</t>
  </si>
  <si>
    <t>7293</t>
  </si>
  <si>
    <t>0,8</t>
  </si>
  <si>
    <t>LIXA EM FOLHA PARA FERRO N° 150</t>
  </si>
  <si>
    <t>SOLVENTE DILUENTE A BASE DE AGUARRAS</t>
  </si>
  <si>
    <t>3.2.22.1</t>
  </si>
  <si>
    <t>3.2.22.2</t>
  </si>
  <si>
    <t>3.2.22.3</t>
  </si>
  <si>
    <t>3.2.22.4</t>
  </si>
  <si>
    <t>3.2.22.5</t>
  </si>
  <si>
    <t>KM RODADO EM CARRO DE PASSEIO ( BASE DE PREÇO 40% DO VALOR DA GASOLINA 0,4 X 4,40=1,76)</t>
  </si>
  <si>
    <t>98458</t>
  </si>
  <si>
    <t>TAPUME COM COMPENSADO DE MADEIRA. AF_05/2018</t>
  </si>
  <si>
    <t/>
  </si>
  <si>
    <t>1350</t>
  </si>
  <si>
    <t>CHAPA DE MADEIRA COMPENSADA RESINADA PARA FORMA DE CONCRETO, DE *2,2 X 1,1* M, E = 10 MM</t>
  </si>
  <si>
    <t>0,4339000</t>
  </si>
  <si>
    <t>3992</t>
  </si>
  <si>
    <t>TABUA DE MADEIRA APARELHADA *2,5 X 30* CM, MACARANDUBA, ANGELIM OU EQUIVALENTE DA REGIAO</t>
  </si>
  <si>
    <t>1,6923000</t>
  </si>
  <si>
    <t>4433</t>
  </si>
  <si>
    <t>PECA DE MADEIRA NAO APARELHADA *7,5 X 7,5* CM (3 X 3 ") MACARANDUBA, ANGELIM OU EQUIVALENTE DA REGIAO</t>
  </si>
  <si>
    <t>1,2273000</t>
  </si>
  <si>
    <t>5061</t>
  </si>
  <si>
    <t>PREGO DE ACO POLIDO COM CABECA 18 X 27 (2 1/2 X 10)</t>
  </si>
  <si>
    <t>0,0428000</t>
  </si>
  <si>
    <t>88239</t>
  </si>
  <si>
    <t>AJUDANTE DE CARPINTEIRO COM ENCARGOS COMPLEMENTARES</t>
  </si>
  <si>
    <t>0,2042000</t>
  </si>
  <si>
    <t>88262</t>
  </si>
  <si>
    <t>CARPINTEIRO DE FORMAS COM ENCARGOS COMPLEMENTARES</t>
  </si>
  <si>
    <t>0,6127000</t>
  </si>
  <si>
    <t>91692</t>
  </si>
  <si>
    <t>SERRA CIRCULAR DE BANCADA COM MOTOR ELÉTRICO POTÊNCIA DE 5HP, COM COIFA PARA DISCO 10" - CHP DIURNO. AF_08/2015</t>
  </si>
  <si>
    <t>0,0044000</t>
  </si>
  <si>
    <t>91693</t>
  </si>
  <si>
    <t>SERRA CIRCULAR DE BANCADA COM MOTOR ELÉTRICO POTÊNCIA DE 5HP, COM COIFA PARA DISCO 10" - CHI DIURNO. AF_08/2015</t>
  </si>
  <si>
    <t>0,0191000</t>
  </si>
  <si>
    <t>94974</t>
  </si>
  <si>
    <t>CONCRETO MAGRO PARA LASTRO, TRAÇO 1:4,5:4,5 (CIMENTO/ AREIA MÉDIA/ BRITA 1)  - PREPARO MANUAL. AF_07/2016</t>
  </si>
  <si>
    <t>0,0015000</t>
  </si>
  <si>
    <t>1.1.5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</si>
  <si>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</si>
  <si>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</si>
  <si>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</si>
  <si>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</si>
  <si>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</si>
  <si>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</si>
  <si>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</si>
  <si>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</si>
  <si>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1.1.5.9</t>
  </si>
  <si>
    <t>2.1.5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</si>
  <si>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</si>
  <si>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</si>
  <si>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</si>
  <si>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</si>
  <si>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</si>
  <si>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</si>
  <si>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</si>
  <si>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</si>
  <si>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</si>
  <si>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3.1.5</t>
  </si>
  <si>
    <t>3.1.5.1</t>
  </si>
  <si>
    <t>3.1.5.2</t>
  </si>
  <si>
    <t>3.1.5.3</t>
  </si>
  <si>
    <t>3.1.5.4</t>
  </si>
  <si>
    <t>3.1.5.5</t>
  </si>
  <si>
    <t>3.1.5.6</t>
  </si>
  <si>
    <t>3.1.5.7</t>
  </si>
  <si>
    <t>3.1.5.8</t>
  </si>
  <si>
    <t>3.1.5.9</t>
  </si>
  <si>
    <t>MONTAGEM, INSTALAÇÃO E FORNECIMENTO DE CORTINA DE AR COM CONTROLE REMOTO</t>
  </si>
  <si>
    <t>COTAÇÃO</t>
  </si>
  <si>
    <t>CORTINA DE AR SPRINGER COM CONTROLE REMOTO 120 cm 220V ACF12S5 (SUBMARINO 
R$ 542,09, MAGAZINE LUIZA R$ 556,00, LOJAS AMERICANAS R$ 542,09/ preços com frete)</t>
  </si>
  <si>
    <t>1.2.21</t>
  </si>
  <si>
    <t>1.2.21.1</t>
  </si>
  <si>
    <t>BUCHA DE NYLON SEM ABAS S12 COM PARAFUSO DE 5/16"x 80mm EM AÇO ZINCADO COM ROSCA SOBERBA E CABEÇA SEXTAVADA</t>
  </si>
  <si>
    <t>15</t>
  </si>
  <si>
    <t>9</t>
  </si>
  <si>
    <t>7584</t>
  </si>
  <si>
    <t>88278</t>
  </si>
  <si>
    <t>MONTADOR COM ENCARGOS COMPLEMENTARES</t>
  </si>
  <si>
    <t>88240</t>
  </si>
  <si>
    <t>1.2.21.2</t>
  </si>
  <si>
    <t>1.2.21.3</t>
  </si>
  <si>
    <t>1.2.21.4</t>
  </si>
  <si>
    <t>1.2.21.5</t>
  </si>
  <si>
    <t>1.2.21.6</t>
  </si>
  <si>
    <t>1.2.21.7</t>
  </si>
  <si>
    <t>1.2.21.8</t>
  </si>
  <si>
    <t>1.2.21.9</t>
  </si>
  <si>
    <t>1.2.21.10</t>
  </si>
  <si>
    <t>1.2.21.11</t>
  </si>
  <si>
    <t>1.2.21.12</t>
  </si>
  <si>
    <t>1.2.21.13</t>
  </si>
  <si>
    <t>1.2.21.14</t>
  </si>
  <si>
    <t>1.2.21.15</t>
  </si>
  <si>
    <t>1.2.21.16</t>
  </si>
  <si>
    <t>2.2.21</t>
  </si>
  <si>
    <t>2.2.21.1</t>
  </si>
  <si>
    <t>2.2.21.2</t>
  </si>
  <si>
    <t>2.2.21.3</t>
  </si>
  <si>
    <t>2.2.21.4</t>
  </si>
  <si>
    <t>2.2.21.5</t>
  </si>
  <si>
    <t>2.2.21.6</t>
  </si>
  <si>
    <t>2.2.21.7</t>
  </si>
  <si>
    <t>2.2.21.8</t>
  </si>
  <si>
    <t>2.2.21.9</t>
  </si>
  <si>
    <t>2.2.21.10</t>
  </si>
  <si>
    <t>2.2.21.11</t>
  </si>
  <si>
    <t>2.2.21.12</t>
  </si>
  <si>
    <t>2.2.21.13</t>
  </si>
  <si>
    <t>2.2.21.14</t>
  </si>
  <si>
    <t>2.2.21.15</t>
  </si>
  <si>
    <t>2.2.21.16</t>
  </si>
  <si>
    <t>3.2.23</t>
  </si>
  <si>
    <t>3.2.23.1</t>
  </si>
  <si>
    <t>3.2.23.2</t>
  </si>
  <si>
    <t>3.2.23.3</t>
  </si>
  <si>
    <t>3.2.23.4</t>
  </si>
  <si>
    <t>3.2.23.5</t>
  </si>
  <si>
    <t>3.2.23.6</t>
  </si>
  <si>
    <t>3.2.23.7</t>
  </si>
  <si>
    <t>3.2.23.8</t>
  </si>
  <si>
    <t>3.2.23.9</t>
  </si>
  <si>
    <t>3.2.23.10</t>
  </si>
  <si>
    <t>3.2.23.11</t>
  </si>
  <si>
    <t>3.2.23.12</t>
  </si>
  <si>
    <t>3.2.23.13</t>
  </si>
  <si>
    <t>3.2.23.14</t>
  </si>
  <si>
    <t>3.2.23.15</t>
  </si>
  <si>
    <t>3.2.23.16</t>
  </si>
  <si>
    <t>SERVIÇO:</t>
  </si>
  <si>
    <t>BDI (Caucaia
 Pacajus e Limoeiro)</t>
  </si>
  <si>
    <t>4.1</t>
  </si>
  <si>
    <t>4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</si>
  <si>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</si>
  <si>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</si>
  <si>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</si>
  <si>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</si>
  <si>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</si>
  <si>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</si>
  <si>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</si>
  <si>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</si>
  <si>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</si>
  <si>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</si>
  <si>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</si>
  <si>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</si>
  <si>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</si>
  <si>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</si>
  <si>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</si>
  <si>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</si>
  <si>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</si>
  <si>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</si>
  <si>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</si>
  <si>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</si>
  <si>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</si>
  <si>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</si>
  <si>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</si>
  <si>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</si>
  <si>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</si>
  <si>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</si>
  <si>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</si>
  <si>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</si>
  <si>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</si>
  <si>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</si>
  <si>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</si>
  <si>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</si>
  <si>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</si>
  <si>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</si>
  <si>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</si>
  <si>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</si>
  <si>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</si>
  <si>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</si>
  <si>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</si>
  <si>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</si>
  <si>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</si>
  <si>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</si>
  <si>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SERVIÇOS DE ADAPTAÇÃO E FORNECIMENTO  E MONTAGEM CONTORNO DOS PORTAIS EM VIDRO TEMPERADO NA VARA DE LIMOEIRO DO NORTE</t>
  </si>
  <si>
    <t>VARA DE LIMOEIRO / CE</t>
  </si>
  <si>
    <t>4.1.1.1</t>
  </si>
  <si>
    <t>4.1.1.2</t>
  </si>
  <si>
    <t>4.1.2.1</t>
  </si>
  <si>
    <t>4.1.3.1</t>
  </si>
  <si>
    <t>4.1.3.2</t>
  </si>
  <si>
    <t>4.1.4.1</t>
  </si>
  <si>
    <t>4.1.5.1</t>
  </si>
  <si>
    <t>4.1.5.2</t>
  </si>
  <si>
    <t>4.1.5.3</t>
  </si>
  <si>
    <t>4.1.5.4</t>
  </si>
  <si>
    <t>4.1.5.5</t>
  </si>
  <si>
    <t>4.1.5.6</t>
  </si>
  <si>
    <t>4.1.5.7</t>
  </si>
  <si>
    <t>4.1.5.8</t>
  </si>
  <si>
    <t>4.1.5.9</t>
  </si>
  <si>
    <t>4.2.1.1</t>
  </si>
  <si>
    <t>4.2.1.2</t>
  </si>
  <si>
    <t>4.2.1.3</t>
  </si>
  <si>
    <t>4.2.1.4</t>
  </si>
  <si>
    <t>4.2.1.5</t>
  </si>
  <si>
    <t>4.2.1.6</t>
  </si>
  <si>
    <t>4.2.2.1</t>
  </si>
  <si>
    <t>4.2.2.2</t>
  </si>
  <si>
    <t>4.2.3.1</t>
  </si>
  <si>
    <t>4.2.3.2</t>
  </si>
  <si>
    <t>4.2.3.3</t>
  </si>
  <si>
    <t>4.2.4.1</t>
  </si>
  <si>
    <t>4.2.5.1</t>
  </si>
  <si>
    <t>4.2.5.2</t>
  </si>
  <si>
    <t>4.2.6.1</t>
  </si>
  <si>
    <t>4.2.7.1</t>
  </si>
  <si>
    <t>4.2.7.2</t>
  </si>
  <si>
    <t>4.2.7.3</t>
  </si>
  <si>
    <t>4.2.7.4</t>
  </si>
  <si>
    <t>4.2.7.5</t>
  </si>
  <si>
    <t>4.2.7.6</t>
  </si>
  <si>
    <t>4.2.8.1</t>
  </si>
  <si>
    <t>4.2.8.2</t>
  </si>
  <si>
    <t>4.2.8.3</t>
  </si>
  <si>
    <t>4.2.8.4</t>
  </si>
  <si>
    <t>4.2.8.5</t>
  </si>
  <si>
    <t>4.2.8.6</t>
  </si>
  <si>
    <t>4.2.8.7</t>
  </si>
  <si>
    <t>4.2.8.8</t>
  </si>
  <si>
    <t>4.2.9.1</t>
  </si>
  <si>
    <t>4.2.9.2</t>
  </si>
  <si>
    <t>4.2.9.3</t>
  </si>
  <si>
    <t>4.2.9.4</t>
  </si>
  <si>
    <t>4.2.10.1</t>
  </si>
  <si>
    <t>4.2.10.2</t>
  </si>
  <si>
    <t>4.2.10.3</t>
  </si>
  <si>
    <t>4.2.10.4</t>
  </si>
  <si>
    <t>4.2.10.5</t>
  </si>
  <si>
    <t>4.2.10.6</t>
  </si>
  <si>
    <t>4.2.10.7</t>
  </si>
  <si>
    <t>4.2.11.1</t>
  </si>
  <si>
    <t>4.2.11.2</t>
  </si>
  <si>
    <t>4.2.12.1</t>
  </si>
  <si>
    <t>4.2.12.2</t>
  </si>
  <si>
    <t>4.2.12.3</t>
  </si>
  <si>
    <t>4.2.13.1</t>
  </si>
  <si>
    <t>4.2.13.2</t>
  </si>
  <si>
    <t>4.2.13.3</t>
  </si>
  <si>
    <t>4.2.14.1</t>
  </si>
  <si>
    <t>4.2.14.2</t>
  </si>
  <si>
    <t>4.2.14.3</t>
  </si>
  <si>
    <t>4.2.14.4</t>
  </si>
  <si>
    <t>4.2.14.5</t>
  </si>
  <si>
    <t>4.2.15.1</t>
  </si>
  <si>
    <t>4.2.15.2</t>
  </si>
  <si>
    <t>4.2.15.3</t>
  </si>
  <si>
    <t>4.2.15.4</t>
  </si>
  <si>
    <t>4.2.16.1</t>
  </si>
  <si>
    <t>4.2.16.2</t>
  </si>
  <si>
    <t>4.2.16.3</t>
  </si>
  <si>
    <t>4.2.17.1</t>
  </si>
  <si>
    <t>4.2.17.2</t>
  </si>
  <si>
    <t>4.2.17.3</t>
  </si>
  <si>
    <t>4.2.18.1</t>
  </si>
  <si>
    <t>4.2.18.2</t>
  </si>
  <si>
    <t>4.2.18.3</t>
  </si>
  <si>
    <t>4.2.20.1</t>
  </si>
  <si>
    <t>4.2.20.2</t>
  </si>
  <si>
    <t>4.2.20.3</t>
  </si>
  <si>
    <t>4.2.20.4</t>
  </si>
  <si>
    <t>4.2.21.1</t>
  </si>
  <si>
    <t>4.2.21.2</t>
  </si>
  <si>
    <t>4.2.21.3</t>
  </si>
  <si>
    <t>4.2.21.4</t>
  </si>
  <si>
    <t>4.2.21.5</t>
  </si>
  <si>
    <t>4.2.21.6</t>
  </si>
  <si>
    <t>4.2.21.7</t>
  </si>
  <si>
    <t>4.2.21.8</t>
  </si>
  <si>
    <t>4.2.21.9</t>
  </si>
  <si>
    <t>4.2.21.10</t>
  </si>
  <si>
    <t>4.2.21.11</t>
  </si>
  <si>
    <t>4.2.21.12</t>
  </si>
  <si>
    <t>4.2.21.13</t>
  </si>
  <si>
    <t>4.2.21.14</t>
  </si>
  <si>
    <t>4.2.21.15</t>
  </si>
  <si>
    <t>4.2.21.16</t>
  </si>
  <si>
    <t>4.3.1.1</t>
  </si>
  <si>
    <t>4.3.1.2</t>
  </si>
  <si>
    <t>4.3.1.3</t>
  </si>
  <si>
    <t>4.3.2.1</t>
  </si>
  <si>
    <t>4.3.2.2</t>
  </si>
  <si>
    <t>4.3.2.3</t>
  </si>
  <si>
    <t>4.3.3.1</t>
  </si>
  <si>
    <t>4.3.3.2</t>
  </si>
  <si>
    <t>4.3.3.3</t>
  </si>
  <si>
    <t>4.3.3.4</t>
  </si>
  <si>
    <t>4.3.4.1</t>
  </si>
  <si>
    <t>4.3.4.2</t>
  </si>
  <si>
    <t>4.3.4.3</t>
  </si>
  <si>
    <t>4.3.4.4</t>
  </si>
  <si>
    <t>4.3.5.1</t>
  </si>
  <si>
    <t>4.3.5.2</t>
  </si>
  <si>
    <t>4.3.6.1</t>
  </si>
  <si>
    <t>4.3.6.2</t>
  </si>
  <si>
    <t>4.4.1.2</t>
  </si>
  <si>
    <t>4.4.1.3</t>
  </si>
  <si>
    <t>4.4.2.1</t>
  </si>
  <si>
    <t>4.4.3.1</t>
  </si>
  <si>
    <t>4.4.3.2</t>
  </si>
  <si>
    <t>4.4.3.3</t>
  </si>
  <si>
    <t>4.4.3.4</t>
  </si>
  <si>
    <t>4.4.4.1</t>
  </si>
  <si>
    <t>4.4.4.2</t>
  </si>
  <si>
    <t>4.4.4.3</t>
  </si>
  <si>
    <t>4.4.4.4</t>
  </si>
  <si>
    <t>4.4.5.1</t>
  </si>
  <si>
    <t>4.4.5.2</t>
  </si>
  <si>
    <t>4.4.6.1</t>
  </si>
  <si>
    <t>4.4.6.2</t>
  </si>
  <si>
    <t>4.4.6.3</t>
  </si>
  <si>
    <t>4.4.6.4</t>
  </si>
  <si>
    <t>4.4.7.1</t>
  </si>
  <si>
    <t>4.4.7.2</t>
  </si>
  <si>
    <t>SERVIÇOS DE ADAPTAÇÃO E MONTAGEM DE CONTORNO DOS PORTAIS DE SEGURANÇA EM VIDRO TEMPERADO  NAS VARAS DO TRABALHO DE PACAJUS, MARACANAU, CAUCAIA e LIMOEIRO DO NORTE</t>
  </si>
  <si>
    <t>SERVIÇOS DE ADAPTAÇÃO  E MONTAGEM DE CONTORNO DOS PORTAIS EM VIDRO TEMPERADO NA VARA DE LIMOEIRO DO NORTE/CE</t>
  </si>
  <si>
    <t>O valor do BDI (Benefícios e Despesas Indiretas) adotado foi de 29,89% (Caucaia, Pacajus e Limoeiro do Norte) e 28,45 % (Maracanau) - vide Planilhas de Composição da Taxa do BDI em anexo</t>
  </si>
  <si>
    <t xml:space="preserve"> Entenda-se por compatível o material cujas caracteristicas tecnicas atendam às descritas na especificação, da mesma forma como o modelo de referência atende.</t>
  </si>
  <si>
    <t>LAMPADA TUBULAR LED  18/20W, BIVOLT</t>
  </si>
  <si>
    <t>PREÇOS REF. MAIO/2019</t>
  </si>
  <si>
    <t>Conforme a Resolução 114/2010 do CNJ, foi usada como fonte primária de preços unitários o Sistema Nacional de Preços da Caixa Econômica Federal (SINAPI) de maio/2019 e, subsidiariamente, a tabela da Secretaria de Infraestrutura do Estado do Ceará (SEINFRA), Versão 26.1. , sistema de orçamento de obras de Sergipe (ORSE de abril/2019) e coleta de preço de mercado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</si>
</sst>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mm/yy"/>
    <numFmt numFmtId="166" formatCode="#.###"/>
    <numFmt numFmtId="167" formatCode="0.0000000"/>
    <numFmt numFmtId="168" formatCode="#,##0.000000"/>
    <numFmt numFmtId="169" formatCode="&quot; R$ &quot;#,##0.00\ ;&quot; R$ (&quot;#,##0.00\);&quot; R$ -&quot;#\ ;@\ "/>
    <numFmt numFmtId="170" formatCode="[$-416]dddd\,\ d&quot; de &quot;mmmm&quot; de &quot;yyyy"/>
    <numFmt numFmtId="171" formatCode="[$-416]mmm\-yy;@"/>
    <numFmt numFmtId="172" formatCode="#.##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0_);_(* \(#,##0.00\);_(* &quot;-&quot;??_);_(@_)"/>
    <numFmt numFmtId="178" formatCode="#,##0.0000"/>
    <numFmt numFmtId="179" formatCode="#,##0.000"/>
    <numFmt numFmtId="180" formatCode="#,##0.0"/>
    <numFmt numFmtId="181" formatCode="&quot;Ativado&quot;;&quot;Ativado&quot;;&quot;Desativado&quot;"/>
    <numFmt numFmtId="182" formatCode="0.0%"/>
    <numFmt numFmtId="183" formatCode="_(&quot;R$ &quot;* #,##0_);_(&quot;R$ &quot;* \(#,##0\);_(&quot;R$ &quot;* &quot;-&quot;_);_(@_)"/>
    <numFmt numFmtId="184" formatCode="_(* #,##0_);_(* \(#,##0\);_(* &quot;-&quot;_);_(@_)"/>
    <numFmt numFmtId="185" formatCode="_(&quot;R$ &quot;* #,##0.00_);_(&quot;R$ &quot;* \(#,##0.00\);_(&quot;R$ &quot;* &quot;-&quot;??_);_(@_)"/>
    <numFmt numFmtId="186" formatCode="&quot;R$&quot;\ #,##0.00"/>
    <numFmt numFmtId="187" formatCode="0.00000"/>
    <numFmt numFmtId="188" formatCode="0.0000"/>
    <numFmt numFmtId="189" formatCode="_-* #,##0.000_-;\-* #,##0.000_-;_-* &quot;-&quot;??_-;_-@_-"/>
    <numFmt numFmtId="190" formatCode="_-* #,##0.0000_-;\-* #,##0.0000_-;_-* &quot;-&quot;??_-;_-@_-"/>
    <numFmt numFmtId="191" formatCode="#,##0.00000"/>
    <numFmt numFmtId="192" formatCode="0.000"/>
    <numFmt numFmtId="193" formatCode="0.000000"/>
    <numFmt numFmtId="194" formatCode="0.0"/>
    <numFmt numFmtId="195" formatCode="#,##0.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6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10"/>
      <name val="Arial"/>
      <family val="2"/>
    </font>
    <font>
      <sz val="8"/>
      <color indexed="8"/>
      <name val="Courier"/>
      <family val="3"/>
    </font>
    <font>
      <sz val="10"/>
      <color indexed="8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sz val="18"/>
      <color theme="3"/>
      <name val="Calibri Light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3" borderId="0" applyNumberFormat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</cellStyleXfs>
  <cellXfs count="310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10" fontId="23" fillId="0" borderId="0" xfId="52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43" fontId="27" fillId="0" borderId="0" xfId="7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horizontal="left" vertical="center"/>
    </xf>
    <xf numFmtId="4" fontId="31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right" vertical="center"/>
    </xf>
    <xf numFmtId="9" fontId="26" fillId="0" borderId="0" xfId="52" applyFont="1" applyFill="1" applyBorder="1" applyAlignment="1" applyProtection="1">
      <alignment vertical="top"/>
      <protection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9" fontId="27" fillId="0" borderId="0" xfId="52" applyNumberFormat="1" applyFont="1" applyFill="1" applyBorder="1" applyAlignment="1" applyProtection="1">
      <alignment horizontal="right" vertical="center"/>
      <protection/>
    </xf>
    <xf numFmtId="4" fontId="28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center"/>
    </xf>
    <xf numFmtId="43" fontId="27" fillId="0" borderId="0" xfId="70" applyFont="1" applyFill="1" applyBorder="1" applyAlignment="1">
      <alignment vertical="center"/>
    </xf>
    <xf numFmtId="0" fontId="26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10" fontId="26" fillId="0" borderId="0" xfId="52" applyNumberFormat="1" applyFont="1" applyFill="1" applyBorder="1" applyAlignment="1" applyProtection="1">
      <alignment vertical="top"/>
      <protection/>
    </xf>
    <xf numFmtId="0" fontId="28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center"/>
    </xf>
    <xf numFmtId="168" fontId="2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top"/>
    </xf>
    <xf numFmtId="0" fontId="25" fillId="0" borderId="0" xfId="0" applyFont="1" applyFill="1" applyBorder="1" applyAlignment="1">
      <alignment vertical="top"/>
    </xf>
    <xf numFmtId="43" fontId="26" fillId="0" borderId="0" xfId="70" applyFont="1" applyFill="1" applyBorder="1" applyAlignment="1">
      <alignment vertical="center"/>
    </xf>
    <xf numFmtId="49" fontId="26" fillId="24" borderId="10" xfId="0" applyNumberFormat="1" applyFont="1" applyFill="1" applyBorder="1" applyAlignment="1">
      <alignment horizontal="left" vertical="center"/>
    </xf>
    <xf numFmtId="49" fontId="26" fillId="8" borderId="10" xfId="0" applyNumberFormat="1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4" fontId="26" fillId="0" borderId="11" xfId="0" applyNumberFormat="1" applyFont="1" applyFill="1" applyBorder="1" applyAlignment="1">
      <alignment horizontal="right" vertical="top" wrapText="1"/>
    </xf>
    <xf numFmtId="49" fontId="33" fillId="25" borderId="12" xfId="0" applyNumberFormat="1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 wrapText="1"/>
    </xf>
    <xf numFmtId="4" fontId="33" fillId="25" borderId="13" xfId="0" applyNumberFormat="1" applyFont="1" applyFill="1" applyBorder="1" applyAlignment="1">
      <alignment horizontal="center" vertical="center" wrapText="1"/>
    </xf>
    <xf numFmtId="4" fontId="32" fillId="25" borderId="13" xfId="0" applyNumberFormat="1" applyFont="1" applyFill="1" applyBorder="1" applyAlignment="1">
      <alignment horizontal="center" vertical="center" wrapText="1"/>
    </xf>
    <xf numFmtId="4" fontId="33" fillId="25" borderId="13" xfId="0" applyNumberFormat="1" applyFont="1" applyFill="1" applyBorder="1" applyAlignment="1">
      <alignment horizontal="center" vertical="center"/>
    </xf>
    <xf numFmtId="4" fontId="32" fillId="25" borderId="14" xfId="0" applyNumberFormat="1" applyFont="1" applyFill="1" applyBorder="1" applyAlignment="1">
      <alignment horizontal="center" vertical="center"/>
    </xf>
    <xf numFmtId="4" fontId="26" fillId="26" borderId="15" xfId="0" applyNumberFormat="1" applyFont="1" applyFill="1" applyBorder="1" applyAlignment="1">
      <alignment horizontal="right" vertical="center"/>
    </xf>
    <xf numFmtId="4" fontId="26" fillId="27" borderId="15" xfId="0" applyNumberFormat="1" applyFont="1" applyFill="1" applyBorder="1" applyAlignment="1">
      <alignment horizontal="right" vertical="center"/>
    </xf>
    <xf numFmtId="10" fontId="0" fillId="0" borderId="0" xfId="52" applyNumberForma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7" fillId="0" borderId="0" xfId="0" applyNumberFormat="1" applyFont="1" applyBorder="1" applyAlignment="1">
      <alignment horizontal="right" vertical="center"/>
    </xf>
    <xf numFmtId="2" fontId="32" fillId="25" borderId="13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right" vertical="top"/>
    </xf>
    <xf numFmtId="2" fontId="26" fillId="24" borderId="15" xfId="0" applyNumberFormat="1" applyFont="1" applyFill="1" applyBorder="1" applyAlignment="1">
      <alignment horizontal="right" vertical="center"/>
    </xf>
    <xf numFmtId="2" fontId="26" fillId="28" borderId="15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horizontal="left" vertical="top"/>
    </xf>
    <xf numFmtId="4" fontId="23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8" fillId="0" borderId="0" xfId="56" applyNumberFormat="1" applyFont="1" applyFill="1" applyBorder="1" applyAlignment="1">
      <alignment horizontal="left" vertical="center"/>
    </xf>
    <xf numFmtId="49" fontId="21" fillId="0" borderId="0" xfId="56" applyNumberFormat="1" applyFont="1" applyFill="1" applyBorder="1" applyAlignment="1">
      <alignment horizontal="left" vertical="center"/>
    </xf>
    <xf numFmtId="1" fontId="0" fillId="0" borderId="0" xfId="56" applyNumberFormat="1" applyFont="1" applyFill="1" applyBorder="1" applyAlignment="1">
      <alignment horizontal="center" vertical="center"/>
    </xf>
    <xf numFmtId="0" fontId="0" fillId="0" borderId="0" xfId="56" applyNumberFormat="1" applyFont="1" applyFill="1" applyBorder="1" applyAlignment="1">
      <alignment horizontal="center" vertical="center"/>
    </xf>
    <xf numFmtId="177" fontId="0" fillId="0" borderId="0" xfId="56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Alignment="1">
      <alignment horizontal="left" vertical="center"/>
    </xf>
    <xf numFmtId="1" fontId="27" fillId="0" borderId="0" xfId="0" applyNumberFormat="1" applyFont="1" applyFill="1" applyBorder="1" applyAlignment="1">
      <alignment horizontal="center" vertical="center"/>
    </xf>
    <xf numFmtId="49" fontId="18" fillId="29" borderId="16" xfId="0" applyNumberFormat="1" applyFont="1" applyFill="1" applyBorder="1" applyAlignment="1">
      <alignment vertical="center"/>
    </xf>
    <xf numFmtId="4" fontId="18" fillId="29" borderId="17" xfId="0" applyNumberFormat="1" applyFont="1" applyFill="1" applyBorder="1" applyAlignment="1">
      <alignment vertical="center"/>
    </xf>
    <xf numFmtId="4" fontId="18" fillId="29" borderId="16" xfId="0" applyNumberFormat="1" applyFont="1" applyFill="1" applyBorder="1" applyAlignment="1">
      <alignment vertical="center"/>
    </xf>
    <xf numFmtId="49" fontId="18" fillId="30" borderId="16" xfId="0" applyNumberFormat="1" applyFont="1" applyFill="1" applyBorder="1" applyAlignment="1">
      <alignment vertical="center"/>
    </xf>
    <xf numFmtId="49" fontId="18" fillId="30" borderId="16" xfId="0" applyNumberFormat="1" applyFont="1" applyFill="1" applyBorder="1" applyAlignment="1">
      <alignment horizontal="left" vertical="center"/>
    </xf>
    <xf numFmtId="1" fontId="18" fillId="30" borderId="16" xfId="0" applyNumberFormat="1" applyFont="1" applyFill="1" applyBorder="1" applyAlignment="1">
      <alignment horizontal="center" vertical="center"/>
    </xf>
    <xf numFmtId="0" fontId="18" fillId="30" borderId="16" xfId="0" applyNumberFormat="1" applyFont="1" applyFill="1" applyBorder="1" applyAlignment="1">
      <alignment horizontal="justify" vertical="center" wrapText="1"/>
    </xf>
    <xf numFmtId="0" fontId="18" fillId="30" borderId="16" xfId="0" applyFont="1" applyFill="1" applyBorder="1" applyAlignment="1">
      <alignment horizontal="center" vertical="center"/>
    </xf>
    <xf numFmtId="178" fontId="18" fillId="30" borderId="16" xfId="0" applyNumberFormat="1" applyFont="1" applyFill="1" applyBorder="1" applyAlignment="1">
      <alignment vertical="center"/>
    </xf>
    <xf numFmtId="4" fontId="18" fillId="30" borderId="17" xfId="0" applyNumberFormat="1" applyFont="1" applyFill="1" applyBorder="1" applyAlignment="1">
      <alignment vertical="center"/>
    </xf>
    <xf numFmtId="4" fontId="18" fillId="30" borderId="16" xfId="0" applyNumberFormat="1" applyFont="1" applyFill="1" applyBorder="1" applyAlignment="1">
      <alignment vertical="center"/>
    </xf>
    <xf numFmtId="49" fontId="18" fillId="28" borderId="16" xfId="0" applyNumberFormat="1" applyFont="1" applyFill="1" applyBorder="1" applyAlignment="1">
      <alignment vertical="center"/>
    </xf>
    <xf numFmtId="49" fontId="18" fillId="28" borderId="16" xfId="0" applyNumberFormat="1" applyFont="1" applyFill="1" applyBorder="1" applyAlignment="1">
      <alignment horizontal="left" vertical="center"/>
    </xf>
    <xf numFmtId="1" fontId="18" fillId="28" borderId="16" xfId="0" applyNumberFormat="1" applyFont="1" applyFill="1" applyBorder="1" applyAlignment="1">
      <alignment horizontal="center" vertical="center"/>
    </xf>
    <xf numFmtId="0" fontId="18" fillId="28" borderId="16" xfId="0" applyNumberFormat="1" applyFont="1" applyFill="1" applyBorder="1" applyAlignment="1">
      <alignment horizontal="justify" vertical="center" wrapText="1"/>
    </xf>
    <xf numFmtId="0" fontId="18" fillId="28" borderId="16" xfId="0" applyFont="1" applyFill="1" applyBorder="1" applyAlignment="1">
      <alignment horizontal="center" vertical="center"/>
    </xf>
    <xf numFmtId="178" fontId="18" fillId="28" borderId="16" xfId="0" applyNumberFormat="1" applyFont="1" applyFill="1" applyBorder="1" applyAlignment="1">
      <alignment vertical="center"/>
    </xf>
    <xf numFmtId="4" fontId="18" fillId="28" borderId="17" xfId="0" applyNumberFormat="1" applyFont="1" applyFill="1" applyBorder="1" applyAlignment="1">
      <alignment vertical="center"/>
    </xf>
    <xf numFmtId="4" fontId="18" fillId="28" borderId="16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6" fillId="24" borderId="15" xfId="47" applyNumberFormat="1" applyFont="1" applyFill="1" applyBorder="1" applyAlignment="1" applyProtection="1">
      <alignment horizontal="right" vertical="center"/>
      <protection/>
    </xf>
    <xf numFmtId="4" fontId="26" fillId="8" borderId="15" xfId="47" applyNumberFormat="1" applyFont="1" applyFill="1" applyBorder="1" applyAlignment="1" applyProtection="1">
      <alignment horizontal="right" vertical="center"/>
      <protection/>
    </xf>
    <xf numFmtId="186" fontId="26" fillId="24" borderId="18" xfId="47" applyNumberFormat="1" applyFont="1" applyFill="1" applyBorder="1" applyAlignment="1" applyProtection="1">
      <alignment horizontal="right" vertical="center"/>
      <protection/>
    </xf>
    <xf numFmtId="186" fontId="26" fillId="8" borderId="18" xfId="47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>
      <alignment vertical="center"/>
    </xf>
    <xf numFmtId="43" fontId="28" fillId="0" borderId="0" xfId="70" applyFont="1" applyFill="1" applyBorder="1" applyAlignment="1">
      <alignment vertical="center"/>
    </xf>
    <xf numFmtId="0" fontId="26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34" fillId="0" borderId="0" xfId="0" applyFont="1" applyBorder="1" applyAlignment="1">
      <alignment vertical="center"/>
    </xf>
    <xf numFmtId="43" fontId="26" fillId="0" borderId="0" xfId="7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0" fontId="0" fillId="0" borderId="0" xfId="53" applyNumberFormat="1" applyFont="1" applyFill="1" applyAlignment="1">
      <alignment vertical="center"/>
    </xf>
    <xf numFmtId="49" fontId="18" fillId="29" borderId="16" xfId="0" applyNumberFormat="1" applyFont="1" applyFill="1" applyBorder="1" applyAlignment="1">
      <alignment horizontal="left" vertical="center"/>
    </xf>
    <xf numFmtId="1" fontId="18" fillId="29" borderId="16" xfId="0" applyNumberFormat="1" applyFont="1" applyFill="1" applyBorder="1" applyAlignment="1">
      <alignment horizontal="center" vertical="center"/>
    </xf>
    <xf numFmtId="0" fontId="18" fillId="29" borderId="16" xfId="0" applyNumberFormat="1" applyFont="1" applyFill="1" applyBorder="1" applyAlignment="1">
      <alignment horizontal="justify" vertical="center" wrapText="1"/>
    </xf>
    <xf numFmtId="0" fontId="18" fillId="29" borderId="16" xfId="0" applyFont="1" applyFill="1" applyBorder="1" applyAlignment="1">
      <alignment horizontal="center" vertical="center"/>
    </xf>
    <xf numFmtId="178" fontId="18" fillId="29" borderId="16" xfId="0" applyNumberFormat="1" applyFont="1" applyFill="1" applyBorder="1" applyAlignment="1">
      <alignment vertical="center"/>
    </xf>
    <xf numFmtId="177" fontId="0" fillId="0" borderId="0" xfId="56" applyFont="1" applyAlignment="1">
      <alignment vertical="center"/>
    </xf>
    <xf numFmtId="0" fontId="0" fillId="27" borderId="16" xfId="56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6" xfId="56" applyNumberFormat="1" applyFont="1" applyFill="1" applyBorder="1" applyAlignment="1">
      <alignment horizontal="left" vertical="center"/>
    </xf>
    <xf numFmtId="1" fontId="0" fillId="0" borderId="16" xfId="56" applyNumberFormat="1" applyFont="1" applyFill="1" applyBorder="1" applyAlignment="1">
      <alignment horizontal="center" vertical="center"/>
    </xf>
    <xf numFmtId="0" fontId="0" fillId="0" borderId="16" xfId="56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right" vertical="center"/>
    </xf>
    <xf numFmtId="4" fontId="27" fillId="0" borderId="18" xfId="0" applyNumberFormat="1" applyFont="1" applyFill="1" applyBorder="1" applyAlignment="1">
      <alignment horizontal="right" vertical="center"/>
    </xf>
    <xf numFmtId="2" fontId="41" fillId="31" borderId="20" xfId="0" applyNumberFormat="1" applyFont="1" applyFill="1" applyBorder="1" applyAlignment="1">
      <alignment horizontal="center"/>
    </xf>
    <xf numFmtId="0" fontId="41" fillId="31" borderId="20" xfId="0" applyFont="1" applyFill="1" applyBorder="1" applyAlignment="1">
      <alignment horizontal="center"/>
    </xf>
    <xf numFmtId="49" fontId="18" fillId="32" borderId="16" xfId="70" applyNumberFormat="1" applyFont="1" applyFill="1" applyBorder="1" applyAlignment="1">
      <alignment horizontal="center" vertical="center"/>
    </xf>
    <xf numFmtId="1" fontId="18" fillId="32" borderId="16" xfId="0" applyNumberFormat="1" applyFont="1" applyFill="1" applyBorder="1" applyAlignment="1">
      <alignment horizontal="center" vertical="center"/>
    </xf>
    <xf numFmtId="0" fontId="18" fillId="32" borderId="16" xfId="0" applyNumberFormat="1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/>
    </xf>
    <xf numFmtId="178" fontId="18" fillId="32" borderId="16" xfId="0" applyNumberFormat="1" applyFont="1" applyFill="1" applyBorder="1" applyAlignment="1">
      <alignment horizontal="center" vertical="center"/>
    </xf>
    <xf numFmtId="4" fontId="18" fillId="32" borderId="17" xfId="0" applyNumberFormat="1" applyFont="1" applyFill="1" applyBorder="1" applyAlignment="1">
      <alignment horizontal="center" vertical="center"/>
    </xf>
    <xf numFmtId="4" fontId="18" fillId="32" borderId="16" xfId="0" applyNumberFormat="1" applyFont="1" applyFill="1" applyBorder="1" applyAlignment="1">
      <alignment horizontal="center" vertical="center"/>
    </xf>
    <xf numFmtId="0" fontId="18" fillId="32" borderId="16" xfId="0" applyNumberFormat="1" applyFont="1" applyFill="1" applyBorder="1" applyAlignment="1">
      <alignment horizontal="left" vertical="center" wrapText="1"/>
    </xf>
    <xf numFmtId="43" fontId="18" fillId="32" borderId="16" xfId="70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16" xfId="0" applyNumberFormat="1" applyFont="1" applyFill="1" applyBorder="1" applyAlignment="1">
      <alignment horizontal="left" vertical="center"/>
    </xf>
    <xf numFmtId="1" fontId="18" fillId="33" borderId="16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justify" vertical="center" wrapText="1"/>
    </xf>
    <xf numFmtId="0" fontId="18" fillId="33" borderId="16" xfId="0" applyFont="1" applyFill="1" applyBorder="1" applyAlignment="1">
      <alignment horizontal="center" vertical="center"/>
    </xf>
    <xf numFmtId="178" fontId="18" fillId="33" borderId="16" xfId="0" applyNumberFormat="1" applyFont="1" applyFill="1" applyBorder="1" applyAlignment="1">
      <alignment vertical="center"/>
    </xf>
    <xf numFmtId="0" fontId="18" fillId="32" borderId="16" xfId="0" applyNumberFormat="1" applyFont="1" applyFill="1" applyBorder="1" applyAlignment="1">
      <alignment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32" borderId="21" xfId="0" applyNumberFormat="1" applyFont="1" applyFill="1" applyBorder="1" applyAlignment="1">
      <alignment vertical="center"/>
    </xf>
    <xf numFmtId="4" fontId="0" fillId="34" borderId="16" xfId="0" applyNumberFormat="1" applyFont="1" applyFill="1" applyBorder="1" applyAlignment="1">
      <alignment horizontal="center" vertical="center"/>
    </xf>
    <xf numFmtId="0" fontId="18" fillId="35" borderId="20" xfId="50" applyFont="1" applyFill="1" applyBorder="1" applyAlignment="1">
      <alignment horizontal="center" vertical="center" wrapText="1"/>
      <protection/>
    </xf>
    <xf numFmtId="0" fontId="18" fillId="35" borderId="20" xfId="50" applyNumberFormat="1" applyFont="1" applyFill="1" applyBorder="1" applyAlignment="1">
      <alignment horizontal="center" vertical="center" wrapText="1"/>
      <protection/>
    </xf>
    <xf numFmtId="187" fontId="18" fillId="35" borderId="20" xfId="0" applyNumberFormat="1" applyFont="1" applyFill="1" applyBorder="1" applyAlignment="1">
      <alignment horizontal="center"/>
    </xf>
    <xf numFmtId="2" fontId="18" fillId="35" borderId="20" xfId="0" applyNumberFormat="1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42" fillId="36" borderId="15" xfId="50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center"/>
    </xf>
    <xf numFmtId="49" fontId="18" fillId="32" borderId="19" xfId="0" applyNumberFormat="1" applyFont="1" applyFill="1" applyBorder="1" applyAlignment="1">
      <alignment vertical="center"/>
    </xf>
    <xf numFmtId="49" fontId="18" fillId="32" borderId="19" xfId="0" applyNumberFormat="1" applyFont="1" applyFill="1" applyBorder="1" applyAlignment="1">
      <alignment horizontal="center" vertical="center"/>
    </xf>
    <xf numFmtId="49" fontId="18" fillId="32" borderId="19" xfId="0" applyNumberFormat="1" applyFont="1" applyFill="1" applyBorder="1" applyAlignment="1">
      <alignment horizontal="center" vertical="center" wrapText="1"/>
    </xf>
    <xf numFmtId="49" fontId="18" fillId="32" borderId="19" xfId="0" applyNumberFormat="1" applyFont="1" applyFill="1" applyBorder="1" applyAlignment="1">
      <alignment horizontal="left" vertical="center"/>
    </xf>
    <xf numFmtId="0" fontId="18" fillId="32" borderId="19" xfId="0" applyFont="1" applyFill="1" applyBorder="1" applyAlignment="1">
      <alignment horizontal="center" vertical="center"/>
    </xf>
    <xf numFmtId="1" fontId="18" fillId="32" borderId="19" xfId="0" applyNumberFormat="1" applyFont="1" applyFill="1" applyBorder="1" applyAlignment="1">
      <alignment horizontal="center" vertical="center"/>
    </xf>
    <xf numFmtId="0" fontId="18" fillId="32" borderId="19" xfId="0" applyNumberFormat="1" applyFont="1" applyFill="1" applyBorder="1" applyAlignment="1">
      <alignment horizontal="left" vertical="center" wrapText="1"/>
    </xf>
    <xf numFmtId="178" fontId="18" fillId="32" borderId="19" xfId="0" applyNumberFormat="1" applyFont="1" applyFill="1" applyBorder="1" applyAlignment="1">
      <alignment horizontal="center" vertical="center"/>
    </xf>
    <xf numFmtId="0" fontId="18" fillId="37" borderId="20" xfId="50" applyFont="1" applyFill="1" applyBorder="1" applyAlignment="1">
      <alignment horizontal="center" vertical="center" wrapText="1"/>
      <protection/>
    </xf>
    <xf numFmtId="0" fontId="18" fillId="37" borderId="20" xfId="50" applyNumberFormat="1" applyFont="1" applyFill="1" applyBorder="1" applyAlignment="1">
      <alignment horizontal="center" vertical="center" wrapText="1"/>
      <protection/>
    </xf>
    <xf numFmtId="187" fontId="18" fillId="37" borderId="20" xfId="50" applyNumberFormat="1" applyFont="1" applyFill="1" applyBorder="1" applyAlignment="1">
      <alignment horizontal="center" vertical="center" wrapText="1"/>
      <protection/>
    </xf>
    <xf numFmtId="2" fontId="18" fillId="37" borderId="20" xfId="0" applyNumberFormat="1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49" fontId="18" fillId="38" borderId="16" xfId="0" applyNumberFormat="1" applyFont="1" applyFill="1" applyBorder="1" applyAlignment="1">
      <alignment vertical="center"/>
    </xf>
    <xf numFmtId="49" fontId="18" fillId="38" borderId="16" xfId="56" applyNumberFormat="1" applyFont="1" applyFill="1" applyBorder="1" applyAlignment="1">
      <alignment horizontal="left" vertical="center"/>
    </xf>
    <xf numFmtId="1" fontId="18" fillId="38" borderId="16" xfId="56" applyNumberFormat="1" applyFont="1" applyFill="1" applyBorder="1" applyAlignment="1">
      <alignment horizontal="center" vertical="center"/>
    </xf>
    <xf numFmtId="0" fontId="18" fillId="38" borderId="16" xfId="0" applyNumberFormat="1" applyFont="1" applyFill="1" applyBorder="1" applyAlignment="1">
      <alignment horizontal="justify" vertical="center" wrapText="1"/>
    </xf>
    <xf numFmtId="177" fontId="18" fillId="38" borderId="16" xfId="56" applyFont="1" applyFill="1" applyBorder="1" applyAlignment="1">
      <alignment horizontal="center" vertical="center"/>
    </xf>
    <xf numFmtId="178" fontId="18" fillId="38" borderId="16" xfId="0" applyNumberFormat="1" applyFont="1" applyFill="1" applyBorder="1" applyAlignment="1">
      <alignment vertical="center"/>
    </xf>
    <xf numFmtId="4" fontId="18" fillId="38" borderId="17" xfId="0" applyNumberFormat="1" applyFont="1" applyFill="1" applyBorder="1" applyAlignment="1">
      <alignment vertical="center"/>
    </xf>
    <xf numFmtId="4" fontId="18" fillId="38" borderId="16" xfId="0" applyNumberFormat="1" applyFont="1" applyFill="1" applyBorder="1" applyAlignment="1">
      <alignment vertical="center"/>
    </xf>
    <xf numFmtId="0" fontId="18" fillId="39" borderId="15" xfId="50" applyFont="1" applyFill="1" applyBorder="1" applyAlignment="1">
      <alignment horizontal="center" vertical="center" wrapText="1"/>
      <protection/>
    </xf>
    <xf numFmtId="4" fontId="18" fillId="39" borderId="15" xfId="50" applyNumberFormat="1" applyFont="1" applyFill="1" applyBorder="1" applyAlignment="1">
      <alignment horizontal="center" vertical="center" wrapText="1"/>
      <protection/>
    </xf>
    <xf numFmtId="0" fontId="18" fillId="40" borderId="15" xfId="50" applyFont="1" applyFill="1" applyBorder="1" applyAlignment="1">
      <alignment horizontal="center" vertical="center" wrapText="1"/>
      <protection/>
    </xf>
    <xf numFmtId="0" fontId="18" fillId="40" borderId="15" xfId="50" applyFont="1" applyFill="1" applyBorder="1" applyAlignment="1">
      <alignment horizontal="left" vertical="center" wrapText="1"/>
      <protection/>
    </xf>
    <xf numFmtId="4" fontId="18" fillId="40" borderId="15" xfId="50" applyNumberFormat="1" applyFont="1" applyFill="1" applyBorder="1" applyAlignment="1">
      <alignment horizontal="center" vertical="center" wrapText="1"/>
      <protection/>
    </xf>
    <xf numFmtId="0" fontId="18" fillId="41" borderId="15" xfId="50" applyFont="1" applyFill="1" applyBorder="1" applyAlignment="1">
      <alignment horizontal="center" vertical="center" wrapText="1"/>
      <protection/>
    </xf>
    <xf numFmtId="49" fontId="50" fillId="42" borderId="10" xfId="0" applyNumberFormat="1" applyFont="1" applyFill="1" applyBorder="1" applyAlignment="1">
      <alignment horizontal="left" vertical="center"/>
    </xf>
    <xf numFmtId="0" fontId="18" fillId="31" borderId="20" xfId="50" applyFont="1" applyFill="1" applyBorder="1" applyAlignment="1">
      <alignment horizontal="left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9" fontId="0" fillId="43" borderId="16" xfId="0" applyNumberFormat="1" applyFont="1" applyFill="1" applyBorder="1" applyAlignment="1">
      <alignment vertical="center"/>
    </xf>
    <xf numFmtId="49" fontId="0" fillId="43" borderId="16" xfId="0" applyNumberFormat="1" applyFont="1" applyFill="1" applyBorder="1" applyAlignment="1">
      <alignment horizontal="left" vertical="center"/>
    </xf>
    <xf numFmtId="1" fontId="0" fillId="43" borderId="16" xfId="0" applyNumberFormat="1" applyFont="1" applyFill="1" applyBorder="1" applyAlignment="1">
      <alignment horizontal="center" vertical="center"/>
    </xf>
    <xf numFmtId="0" fontId="0" fillId="43" borderId="16" xfId="0" applyNumberFormat="1" applyFont="1" applyFill="1" applyBorder="1" applyAlignment="1">
      <alignment horizontal="justify" vertical="center" wrapText="1"/>
    </xf>
    <xf numFmtId="0" fontId="0" fillId="43" borderId="16" xfId="0" applyFont="1" applyFill="1" applyBorder="1" applyAlignment="1">
      <alignment horizontal="center" vertical="center"/>
    </xf>
    <xf numFmtId="178" fontId="0" fillId="43" borderId="16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justify" vertical="center" wrapText="1"/>
    </xf>
    <xf numFmtId="49" fontId="0" fillId="0" borderId="16" xfId="0" applyNumberFormat="1" applyFont="1" applyFill="1" applyBorder="1" applyAlignment="1">
      <alignment vertical="center"/>
    </xf>
    <xf numFmtId="49" fontId="0" fillId="0" borderId="16" xfId="56" applyNumberFormat="1" applyFont="1" applyFill="1" applyBorder="1" applyAlignment="1">
      <alignment horizontal="left" vertical="center"/>
    </xf>
    <xf numFmtId="1" fontId="0" fillId="0" borderId="16" xfId="56" applyNumberFormat="1" applyFont="1" applyFill="1" applyBorder="1" applyAlignment="1">
      <alignment horizontal="center" vertical="center"/>
    </xf>
    <xf numFmtId="177" fontId="0" fillId="0" borderId="16" xfId="56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vertical="center"/>
    </xf>
    <xf numFmtId="0" fontId="0" fillId="44" borderId="16" xfId="0" applyNumberFormat="1" applyFont="1" applyFill="1" applyBorder="1" applyAlignment="1">
      <alignment vertical="center" wrapText="1"/>
    </xf>
    <xf numFmtId="49" fontId="0" fillId="45" borderId="19" xfId="0" applyNumberFormat="1" applyFont="1" applyFill="1" applyBorder="1" applyAlignment="1">
      <alignment vertical="center"/>
    </xf>
    <xf numFmtId="49" fontId="0" fillId="45" borderId="16" xfId="0" applyNumberFormat="1" applyFont="1" applyFill="1" applyBorder="1" applyAlignment="1">
      <alignment horizontal="left" vertical="center"/>
    </xf>
    <xf numFmtId="1" fontId="0" fillId="45" borderId="16" xfId="0" applyNumberFormat="1" applyFont="1" applyFill="1" applyBorder="1" applyAlignment="1">
      <alignment horizontal="center" vertical="center"/>
    </xf>
    <xf numFmtId="0" fontId="0" fillId="45" borderId="16" xfId="0" applyNumberFormat="1" applyFont="1" applyFill="1" applyBorder="1" applyAlignment="1">
      <alignment horizontal="justify" vertical="center" wrapText="1"/>
    </xf>
    <xf numFmtId="0" fontId="0" fillId="45" borderId="16" xfId="0" applyFont="1" applyFill="1" applyBorder="1" applyAlignment="1">
      <alignment horizontal="center" vertical="center"/>
    </xf>
    <xf numFmtId="178" fontId="0" fillId="45" borderId="16" xfId="0" applyNumberFormat="1" applyFont="1" applyFill="1" applyBorder="1" applyAlignment="1">
      <alignment vertical="center"/>
    </xf>
    <xf numFmtId="49" fontId="0" fillId="0" borderId="16" xfId="7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178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0" fontId="0" fillId="0" borderId="20" xfId="50" applyFont="1" applyBorder="1" applyAlignment="1">
      <alignment horizontal="center" vertical="center" wrapText="1"/>
      <protection/>
    </xf>
    <xf numFmtId="0" fontId="0" fillId="0" borderId="20" xfId="50" applyNumberFormat="1" applyFont="1" applyBorder="1" applyAlignment="1">
      <alignment horizontal="center" vertical="center" wrapText="1"/>
      <protection/>
    </xf>
    <xf numFmtId="0" fontId="0" fillId="0" borderId="20" xfId="50" applyFont="1" applyBorder="1" applyAlignment="1">
      <alignment horizontal="left" vertical="center" wrapText="1"/>
      <protection/>
    </xf>
    <xf numFmtId="187" fontId="0" fillId="0" borderId="20" xfId="50" applyNumberFormat="1" applyFont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center" vertical="center"/>
    </xf>
    <xf numFmtId="0" fontId="0" fillId="41" borderId="15" xfId="50" applyFont="1" applyFill="1" applyBorder="1" applyAlignment="1">
      <alignment horizontal="left" vertical="center" wrapText="1"/>
      <protection/>
    </xf>
    <xf numFmtId="0" fontId="0" fillId="41" borderId="15" xfId="50" applyFont="1" applyFill="1" applyBorder="1" applyAlignment="1">
      <alignment horizontal="center" vertical="center" wrapText="1"/>
      <protection/>
    </xf>
    <xf numFmtId="4" fontId="0" fillId="41" borderId="15" xfId="50" applyNumberFormat="1" applyFont="1" applyFill="1" applyBorder="1" applyAlignment="1">
      <alignment vertical="center" wrapText="1"/>
      <protection/>
    </xf>
    <xf numFmtId="49" fontId="0" fillId="46" borderId="19" xfId="0" applyNumberFormat="1" applyFont="1" applyFill="1" applyBorder="1" applyAlignment="1">
      <alignment vertical="center"/>
    </xf>
    <xf numFmtId="49" fontId="0" fillId="34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49" fontId="18" fillId="47" borderId="19" xfId="0" applyNumberFormat="1" applyFont="1" applyFill="1" applyBorder="1" applyAlignment="1">
      <alignment vertical="center"/>
    </xf>
    <xf numFmtId="0" fontId="41" fillId="31" borderId="20" xfId="50" applyFont="1" applyFill="1" applyBorder="1" applyAlignment="1">
      <alignment horizontal="center" vertical="center" wrapText="1"/>
      <protection/>
    </xf>
    <xf numFmtId="187" fontId="41" fillId="31" borderId="20" xfId="0" applyNumberFormat="1" applyFont="1" applyFill="1" applyBorder="1" applyAlignment="1">
      <alignment horizontal="center"/>
    </xf>
    <xf numFmtId="0" fontId="0" fillId="44" borderId="16" xfId="0" applyNumberFormat="1" applyFont="1" applyFill="1" applyBorder="1" applyAlignment="1">
      <alignment horizontal="center" vertical="center" wrapText="1"/>
    </xf>
    <xf numFmtId="4" fontId="18" fillId="28" borderId="17" xfId="0" applyNumberFormat="1" applyFont="1" applyFill="1" applyBorder="1" applyAlignment="1">
      <alignment horizontal="center" vertical="center"/>
    </xf>
    <xf numFmtId="4" fontId="18" fillId="33" borderId="17" xfId="0" applyNumberFormat="1" applyFont="1" applyFill="1" applyBorder="1" applyAlignment="1">
      <alignment horizontal="center" vertical="center"/>
    </xf>
    <xf numFmtId="4" fontId="0" fillId="32" borderId="21" xfId="0" applyNumberFormat="1" applyFont="1" applyFill="1" applyBorder="1" applyAlignment="1">
      <alignment horizontal="center" vertical="center"/>
    </xf>
    <xf numFmtId="0" fontId="43" fillId="39" borderId="15" xfId="50" applyFont="1" applyFill="1" applyBorder="1" applyAlignment="1">
      <alignment horizontal="center" vertical="center" wrapText="1"/>
      <protection/>
    </xf>
    <xf numFmtId="4" fontId="43" fillId="39" borderId="15" xfId="50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vertical="center"/>
    </xf>
    <xf numFmtId="2" fontId="0" fillId="0" borderId="20" xfId="0" applyNumberFormat="1" applyFont="1" applyBorder="1" applyAlignment="1">
      <alignment horizontal="center"/>
    </xf>
    <xf numFmtId="0" fontId="0" fillId="44" borderId="16" xfId="0" applyNumberFormat="1" applyFont="1" applyFill="1" applyBorder="1" applyAlignment="1">
      <alignment horizontal="left" vertical="center" wrapText="1"/>
    </xf>
    <xf numFmtId="2" fontId="0" fillId="0" borderId="20" xfId="50" applyNumberFormat="1" applyFont="1" applyBorder="1" applyAlignment="1">
      <alignment horizontal="center" vertical="center" wrapText="1"/>
      <protection/>
    </xf>
    <xf numFmtId="179" fontId="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 applyProtection="1">
      <alignment horizontal="right" vertical="center"/>
      <protection/>
    </xf>
    <xf numFmtId="49" fontId="50" fillId="42" borderId="0" xfId="0" applyNumberFormat="1" applyFont="1" applyFill="1" applyBorder="1" applyAlignment="1">
      <alignment horizontal="left" vertical="center"/>
    </xf>
    <xf numFmtId="49" fontId="0" fillId="0" borderId="0" xfId="56" applyNumberFormat="1" applyFont="1" applyFill="1" applyBorder="1" applyAlignment="1">
      <alignment horizontal="left" vertical="center"/>
    </xf>
    <xf numFmtId="0" fontId="0" fillId="0" borderId="0" xfId="56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right" vertical="center"/>
    </xf>
    <xf numFmtId="2" fontId="27" fillId="0" borderId="15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0" fontId="18" fillId="48" borderId="22" xfId="0" applyNumberFormat="1" applyFont="1" applyFill="1" applyBorder="1" applyAlignment="1">
      <alignment horizontal="center" vertical="center" wrapText="1"/>
    </xf>
    <xf numFmtId="0" fontId="18" fillId="48" borderId="2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78" fontId="18" fillId="0" borderId="22" xfId="0" applyNumberFormat="1" applyFont="1" applyFill="1" applyBorder="1" applyAlignment="1">
      <alignment horizontal="center" vertical="center" wrapText="1"/>
    </xf>
    <xf numFmtId="178" fontId="18" fillId="0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4" fontId="35" fillId="49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top"/>
    </xf>
    <xf numFmtId="4" fontId="51" fillId="43" borderId="17" xfId="0" applyNumberFormat="1" applyFont="1" applyFill="1" applyBorder="1" applyAlignment="1">
      <alignment horizontal="center" vertical="center"/>
    </xf>
    <xf numFmtId="4" fontId="51" fillId="0" borderId="21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 vertical="center"/>
    </xf>
    <xf numFmtId="4" fontId="51" fillId="45" borderId="17" xfId="0" applyNumberFormat="1" applyFont="1" applyFill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/>
    </xf>
    <xf numFmtId="4" fontId="51" fillId="34" borderId="21" xfId="0" applyNumberFormat="1" applyFont="1" applyFill="1" applyBorder="1" applyAlignment="1">
      <alignment horizontal="center" vertical="center"/>
    </xf>
    <xf numFmtId="2" fontId="51" fillId="0" borderId="20" xfId="0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squisa no referencial 10 de maio de 2013" xfId="50"/>
    <cellStyle name="Nota" xfId="51"/>
    <cellStyle name="Percent" xfId="52"/>
    <cellStyle name="Porcentagem_PLANILHA DE COMPOSIÇÕES rev1" xfId="53"/>
    <cellStyle name="Saída" xfId="54"/>
    <cellStyle name="Comma [0]" xfId="55"/>
    <cellStyle name="Separador de milhares_PLANILHA DE COMPOSIÇÕES rev1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ítulo 5" xfId="65"/>
    <cellStyle name="Título 6" xfId="66"/>
    <cellStyle name="Título 7" xfId="67"/>
    <cellStyle name="Título 8" xfId="68"/>
    <cellStyle name="Total" xfId="69"/>
    <cellStyle name="Comma" xfId="70"/>
    <cellStyle name="Vírgula 2" xfId="71"/>
  </cellStyles>
  <dxfs count="80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219075</xdr:rowOff>
    </xdr:from>
    <xdr:to>
      <xdr:col>4</xdr:col>
      <xdr:colOff>1352550</xdr:colOff>
      <xdr:row>5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42291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4143375</xdr:colOff>
      <xdr:row>197</xdr:row>
      <xdr:rowOff>57150</xdr:rowOff>
    </xdr:from>
    <xdr:ext cx="180975" cy="438150"/>
    <xdr:sp>
      <xdr:nvSpPr>
        <xdr:cNvPr id="1" name="CaixaDeTexto 1"/>
        <xdr:cNvSpPr txBox="1">
          <a:spLocks noChangeArrowheads="1"/>
        </xdr:cNvSpPr>
      </xdr:nvSpPr>
      <xdr:spPr>
        <a:xfrm>
          <a:off x="6638925" y="675608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704850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7"/>
  <sheetViews>
    <sheetView zoomScale="115" zoomScaleNormal="115" zoomScalePageLayoutView="0" workbookViewId="0" topLeftCell="A1">
      <pane ySplit="8" topLeftCell="A759" activePane="bottomLeft" state="frozen"/>
      <selection pane="topLeft" activeCell="A7" sqref="A7"/>
      <selection pane="bottomLeft" activeCell="H586" sqref="H586:H767"/>
    </sheetView>
  </sheetViews>
  <sheetFormatPr defaultColWidth="9.140625" defaultRowHeight="12.75"/>
  <cols>
    <col min="1" max="1" width="8.8515625" style="111" bestFit="1" customWidth="1"/>
    <col min="2" max="2" width="14.00390625" style="85" bestFit="1" customWidth="1"/>
    <col min="3" max="3" width="12.28125" style="85" bestFit="1" customWidth="1"/>
    <col min="4" max="4" width="10.421875" style="112" bestFit="1" customWidth="1"/>
    <col min="5" max="5" width="89.7109375" style="113" customWidth="1"/>
    <col min="6" max="6" width="6.7109375" style="114" customWidth="1"/>
    <col min="7" max="7" width="10.421875" style="115" customWidth="1"/>
    <col min="8" max="8" width="11.28125" style="116" customWidth="1"/>
    <col min="9" max="9" width="12.140625" style="116" customWidth="1"/>
    <col min="10" max="16384" width="9.140625" style="78" customWidth="1"/>
  </cols>
  <sheetData>
    <row r="1" spans="1:9" ht="23.25" customHeight="1">
      <c r="A1" s="75"/>
      <c r="B1" s="76"/>
      <c r="C1" s="76"/>
      <c r="D1" s="77"/>
      <c r="E1" s="288" t="s">
        <v>1</v>
      </c>
      <c r="F1" s="288"/>
      <c r="G1" s="288"/>
      <c r="H1" s="288"/>
      <c r="I1" s="288"/>
    </row>
    <row r="2" spans="1:9" ht="5.25" customHeight="1">
      <c r="A2" s="79"/>
      <c r="B2" s="80"/>
      <c r="C2" s="80"/>
      <c r="D2" s="81"/>
      <c r="E2" s="82"/>
      <c r="F2" s="83"/>
      <c r="G2" s="142"/>
      <c r="H2" s="142"/>
      <c r="I2" s="142"/>
    </row>
    <row r="3" spans="1:9" s="129" customFormat="1" ht="20.25" customHeight="1">
      <c r="A3" s="84"/>
      <c r="B3" s="127"/>
      <c r="C3" s="84"/>
      <c r="D3" s="128"/>
      <c r="E3" s="289" t="s">
        <v>0</v>
      </c>
      <c r="F3" s="289"/>
      <c r="G3" s="289"/>
      <c r="H3" s="289"/>
      <c r="I3" s="289"/>
    </row>
    <row r="4" spans="1:9" ht="5.25" customHeight="1">
      <c r="A4" s="89"/>
      <c r="C4" s="89"/>
      <c r="D4" s="86"/>
      <c r="E4" s="185"/>
      <c r="F4" s="87"/>
      <c r="G4" s="88"/>
      <c r="H4" s="87"/>
      <c r="I4" s="87"/>
    </row>
    <row r="5" spans="1:9" s="129" customFormat="1" ht="14.25" customHeight="1">
      <c r="A5" s="31"/>
      <c r="B5" s="90"/>
      <c r="C5" s="31"/>
      <c r="D5" s="91"/>
      <c r="E5" s="290" t="s">
        <v>1042</v>
      </c>
      <c r="F5" s="290"/>
      <c r="G5" s="290"/>
      <c r="H5" s="290"/>
      <c r="I5" s="290"/>
    </row>
    <row r="6" spans="1:9" s="129" customFormat="1" ht="13.5" thickBot="1">
      <c r="A6" s="130"/>
      <c r="B6" s="131"/>
      <c r="C6" s="131"/>
      <c r="D6" s="132"/>
      <c r="E6" s="133"/>
      <c r="G6" s="134"/>
      <c r="H6" s="135"/>
      <c r="I6" s="136"/>
    </row>
    <row r="7" spans="1:9" ht="12.75">
      <c r="A7" s="282" t="s">
        <v>2</v>
      </c>
      <c r="B7" s="282" t="s">
        <v>23</v>
      </c>
      <c r="C7" s="282" t="s">
        <v>27</v>
      </c>
      <c r="D7" s="284" t="s">
        <v>26</v>
      </c>
      <c r="E7" s="286" t="s">
        <v>3</v>
      </c>
      <c r="F7" s="291" t="s">
        <v>28</v>
      </c>
      <c r="G7" s="297" t="s">
        <v>4</v>
      </c>
      <c r="H7" s="293" t="s">
        <v>5</v>
      </c>
      <c r="I7" s="295" t="s">
        <v>6</v>
      </c>
    </row>
    <row r="8" spans="1:9" ht="27.75" customHeight="1" thickBot="1">
      <c r="A8" s="283"/>
      <c r="B8" s="283"/>
      <c r="C8" s="283"/>
      <c r="D8" s="285"/>
      <c r="E8" s="287"/>
      <c r="F8" s="292"/>
      <c r="G8" s="298"/>
      <c r="H8" s="294"/>
      <c r="I8" s="296"/>
    </row>
    <row r="9" spans="1:9" ht="12.75">
      <c r="A9" s="92"/>
      <c r="B9" s="137"/>
      <c r="C9" s="137"/>
      <c r="D9" s="138"/>
      <c r="E9" s="139"/>
      <c r="F9" s="140"/>
      <c r="G9" s="141"/>
      <c r="H9" s="93"/>
      <c r="I9" s="94"/>
    </row>
    <row r="10" spans="1:9" ht="25.5">
      <c r="A10" s="95" t="s">
        <v>68</v>
      </c>
      <c r="B10" s="96"/>
      <c r="C10" s="96"/>
      <c r="D10" s="97"/>
      <c r="E10" s="98" t="s">
        <v>138</v>
      </c>
      <c r="F10" s="99"/>
      <c r="G10" s="100"/>
      <c r="H10" s="101"/>
      <c r="I10" s="102"/>
    </row>
    <row r="11" spans="1:9" ht="12.75">
      <c r="A11" s="103"/>
      <c r="B11" s="104"/>
      <c r="C11" s="104"/>
      <c r="D11" s="105"/>
      <c r="E11" s="106" t="s">
        <v>43</v>
      </c>
      <c r="F11" s="107"/>
      <c r="G11" s="108"/>
      <c r="H11" s="109"/>
      <c r="I11" s="110"/>
    </row>
    <row r="12" spans="1:9" ht="12.75">
      <c r="A12" s="103" t="s">
        <v>33</v>
      </c>
      <c r="B12" s="104"/>
      <c r="C12" s="104"/>
      <c r="D12" s="105"/>
      <c r="E12" s="106" t="s">
        <v>139</v>
      </c>
      <c r="F12" s="107"/>
      <c r="G12" s="108"/>
      <c r="H12" s="109"/>
      <c r="I12" s="110"/>
    </row>
    <row r="13" spans="1:9" ht="25.5">
      <c r="A13" s="200" t="s">
        <v>386</v>
      </c>
      <c r="B13" s="201" t="s">
        <v>7</v>
      </c>
      <c r="C13" s="201" t="s">
        <v>22</v>
      </c>
      <c r="D13" s="202" t="s">
        <v>21</v>
      </c>
      <c r="E13" s="203" t="s">
        <v>142</v>
      </c>
      <c r="F13" s="204" t="s">
        <v>30</v>
      </c>
      <c r="G13" s="205">
        <v>1</v>
      </c>
      <c r="H13" s="206"/>
      <c r="I13" s="207">
        <f>ROUND(SUM(I14:I15),2)</f>
        <v>312.9</v>
      </c>
    </row>
    <row r="14" spans="1:9" ht="25.5">
      <c r="A14" s="218" t="s">
        <v>69</v>
      </c>
      <c r="B14" s="219" t="s">
        <v>7</v>
      </c>
      <c r="C14" s="219" t="s">
        <v>22</v>
      </c>
      <c r="D14" s="220" t="s">
        <v>91</v>
      </c>
      <c r="E14" s="221" t="s">
        <v>729</v>
      </c>
      <c r="F14" s="222" t="s">
        <v>93</v>
      </c>
      <c r="G14" s="223">
        <v>104.6</v>
      </c>
      <c r="H14" s="303">
        <v>1.76</v>
      </c>
      <c r="I14" s="147">
        <f>ROUND(G14*H14,2)</f>
        <v>184.1</v>
      </c>
    </row>
    <row r="15" spans="1:9" ht="12.75">
      <c r="A15" s="146" t="s">
        <v>94</v>
      </c>
      <c r="B15" s="146" t="s">
        <v>7</v>
      </c>
      <c r="C15" s="146" t="s">
        <v>29</v>
      </c>
      <c r="D15" s="145">
        <v>99776</v>
      </c>
      <c r="E15" s="224" t="s">
        <v>41</v>
      </c>
      <c r="F15" s="148" t="s">
        <v>32</v>
      </c>
      <c r="G15" s="149">
        <v>5</v>
      </c>
      <c r="H15" s="304">
        <v>25.76</v>
      </c>
      <c r="I15" s="147">
        <f>ROUND(G15*H15,2)</f>
        <v>128.8</v>
      </c>
    </row>
    <row r="16" spans="1:9" ht="12.75">
      <c r="A16" s="200" t="s">
        <v>70</v>
      </c>
      <c r="B16" s="201" t="s">
        <v>7</v>
      </c>
      <c r="C16" s="201" t="s">
        <v>22</v>
      </c>
      <c r="D16" s="202" t="s">
        <v>21</v>
      </c>
      <c r="E16" s="203" t="s">
        <v>40</v>
      </c>
      <c r="F16" s="204" t="s">
        <v>30</v>
      </c>
      <c r="G16" s="205">
        <v>1</v>
      </c>
      <c r="H16" s="164"/>
      <c r="I16" s="207">
        <f>ROUND(SUM(I17),2)</f>
        <v>142.88</v>
      </c>
    </row>
    <row r="17" spans="1:9" ht="12.75">
      <c r="A17" s="225" t="s">
        <v>71</v>
      </c>
      <c r="B17" s="226" t="s">
        <v>8</v>
      </c>
      <c r="C17" s="226" t="s">
        <v>9</v>
      </c>
      <c r="D17" s="227">
        <v>1</v>
      </c>
      <c r="E17" s="224" t="s">
        <v>40</v>
      </c>
      <c r="F17" s="228" t="s">
        <v>30</v>
      </c>
      <c r="G17" s="229">
        <v>1</v>
      </c>
      <c r="H17" s="305">
        <v>142.88</v>
      </c>
      <c r="I17" s="147">
        <f>ROUND(G17*H17,2)</f>
        <v>142.88</v>
      </c>
    </row>
    <row r="18" spans="1:9" ht="12.75">
      <c r="A18" s="200" t="s">
        <v>72</v>
      </c>
      <c r="B18" s="201" t="s">
        <v>7</v>
      </c>
      <c r="C18" s="201" t="s">
        <v>22</v>
      </c>
      <c r="D18" s="160" t="s">
        <v>11</v>
      </c>
      <c r="E18" s="174" t="s">
        <v>44</v>
      </c>
      <c r="F18" s="162" t="s">
        <v>30</v>
      </c>
      <c r="G18" s="205">
        <v>1</v>
      </c>
      <c r="H18" s="164"/>
      <c r="I18" s="207">
        <f>ROUND(SUM(I19:I20),2)</f>
        <v>1902.68</v>
      </c>
    </row>
    <row r="19" spans="1:9" ht="12.75">
      <c r="A19" s="146" t="s">
        <v>73</v>
      </c>
      <c r="B19" s="146" t="s">
        <v>7</v>
      </c>
      <c r="C19" s="146" t="s">
        <v>29</v>
      </c>
      <c r="D19" s="145">
        <v>99776</v>
      </c>
      <c r="E19" s="224" t="s">
        <v>41</v>
      </c>
      <c r="F19" s="148" t="s">
        <v>32</v>
      </c>
      <c r="G19" s="149">
        <v>40</v>
      </c>
      <c r="H19" s="304">
        <v>25.76</v>
      </c>
      <c r="I19" s="147">
        <f>ROUND(G19*H19,2)</f>
        <v>1030.4</v>
      </c>
    </row>
    <row r="20" spans="1:9" ht="12.75">
      <c r="A20" s="146" t="s">
        <v>146</v>
      </c>
      <c r="B20" s="146" t="s">
        <v>7</v>
      </c>
      <c r="C20" s="146" t="s">
        <v>29</v>
      </c>
      <c r="D20" s="145">
        <v>90777</v>
      </c>
      <c r="E20" s="224" t="s">
        <v>143</v>
      </c>
      <c r="F20" s="148" t="s">
        <v>32</v>
      </c>
      <c r="G20" s="149">
        <v>12</v>
      </c>
      <c r="H20" s="304">
        <v>72.69</v>
      </c>
      <c r="I20" s="147">
        <f>ROUND(G20*H20,2)</f>
        <v>872.28</v>
      </c>
    </row>
    <row r="21" spans="1:9" ht="25.5">
      <c r="A21" s="200" t="s">
        <v>74</v>
      </c>
      <c r="B21" s="201" t="s">
        <v>7</v>
      </c>
      <c r="C21" s="201" t="s">
        <v>34</v>
      </c>
      <c r="D21" s="160">
        <v>9203</v>
      </c>
      <c r="E21" s="174" t="s">
        <v>45</v>
      </c>
      <c r="F21" s="162" t="s">
        <v>46</v>
      </c>
      <c r="G21" s="205">
        <v>1</v>
      </c>
      <c r="H21" s="164"/>
      <c r="I21" s="207">
        <f>ROUND(SUM(I22:I22),2)</f>
        <v>0.5</v>
      </c>
    </row>
    <row r="22" spans="1:9" ht="12.75">
      <c r="A22" s="146" t="s">
        <v>75</v>
      </c>
      <c r="B22" s="146" t="s">
        <v>8</v>
      </c>
      <c r="C22" s="146" t="s">
        <v>34</v>
      </c>
      <c r="D22" s="145">
        <v>9483</v>
      </c>
      <c r="E22" s="230" t="s">
        <v>45</v>
      </c>
      <c r="F22" s="148" t="s">
        <v>46</v>
      </c>
      <c r="G22" s="149">
        <v>1</v>
      </c>
      <c r="H22" s="304">
        <v>0.5</v>
      </c>
      <c r="I22" s="147">
        <f>ROUND(G22*H22,2)</f>
        <v>0.5</v>
      </c>
    </row>
    <row r="23" spans="1:9" ht="12.75">
      <c r="A23" s="187" t="s">
        <v>760</v>
      </c>
      <c r="B23" s="187" t="s">
        <v>7</v>
      </c>
      <c r="C23" s="187" t="s">
        <v>29</v>
      </c>
      <c r="D23" s="192" t="s">
        <v>730</v>
      </c>
      <c r="E23" s="174" t="s">
        <v>731</v>
      </c>
      <c r="F23" s="265" t="s">
        <v>100</v>
      </c>
      <c r="G23" s="266" t="s">
        <v>732</v>
      </c>
      <c r="H23" s="264"/>
      <c r="I23" s="207">
        <f>ROUND(SUM(I24:I32),2)</f>
        <v>85.59</v>
      </c>
    </row>
    <row r="24" spans="1:9" ht="25.5">
      <c r="A24" s="146" t="s">
        <v>761</v>
      </c>
      <c r="B24" s="146" t="s">
        <v>8</v>
      </c>
      <c r="C24" s="146" t="s">
        <v>29</v>
      </c>
      <c r="D24" s="145" t="s">
        <v>733</v>
      </c>
      <c r="E24" s="230" t="s">
        <v>734</v>
      </c>
      <c r="F24" s="148" t="s">
        <v>30</v>
      </c>
      <c r="G24" s="267" t="s">
        <v>735</v>
      </c>
      <c r="H24" s="304">
        <v>39.18</v>
      </c>
      <c r="I24" s="147">
        <f>ROUND(G24*H24,2)</f>
        <v>17</v>
      </c>
    </row>
    <row r="25" spans="1:9" ht="25.5">
      <c r="A25" s="146" t="s">
        <v>762</v>
      </c>
      <c r="B25" s="146" t="s">
        <v>8</v>
      </c>
      <c r="C25" s="146" t="s">
        <v>29</v>
      </c>
      <c r="D25" s="145" t="s">
        <v>736</v>
      </c>
      <c r="E25" s="230" t="s">
        <v>737</v>
      </c>
      <c r="F25" s="148" t="s">
        <v>117</v>
      </c>
      <c r="G25" s="267" t="s">
        <v>738</v>
      </c>
      <c r="H25" s="304">
        <v>23.83</v>
      </c>
      <c r="I25" s="147">
        <f aca="true" t="shared" si="0" ref="I25:I32">ROUND(G25*H25,2)</f>
        <v>40.33</v>
      </c>
    </row>
    <row r="26" spans="1:9" ht="25.5">
      <c r="A26" s="146" t="s">
        <v>763</v>
      </c>
      <c r="B26" s="146" t="s">
        <v>8</v>
      </c>
      <c r="C26" s="146" t="s">
        <v>29</v>
      </c>
      <c r="D26" s="145" t="s">
        <v>739</v>
      </c>
      <c r="E26" s="230" t="s">
        <v>740</v>
      </c>
      <c r="F26" s="148" t="s">
        <v>117</v>
      </c>
      <c r="G26" s="267" t="s">
        <v>741</v>
      </c>
      <c r="H26" s="304">
        <v>10.74</v>
      </c>
      <c r="I26" s="147">
        <f t="shared" si="0"/>
        <v>13.18</v>
      </c>
    </row>
    <row r="27" spans="1:9" ht="12.75">
      <c r="A27" s="146" t="s">
        <v>764</v>
      </c>
      <c r="B27" s="146" t="s">
        <v>8</v>
      </c>
      <c r="C27" s="146" t="s">
        <v>29</v>
      </c>
      <c r="D27" s="145" t="s">
        <v>742</v>
      </c>
      <c r="E27" s="230" t="s">
        <v>743</v>
      </c>
      <c r="F27" s="148" t="s">
        <v>31</v>
      </c>
      <c r="G27" s="267" t="s">
        <v>744</v>
      </c>
      <c r="H27" s="304">
        <v>12.5</v>
      </c>
      <c r="I27" s="147">
        <f t="shared" si="0"/>
        <v>0.54</v>
      </c>
    </row>
    <row r="28" spans="1:9" ht="12.75">
      <c r="A28" s="146" t="s">
        <v>765</v>
      </c>
      <c r="B28" s="146" t="s">
        <v>7</v>
      </c>
      <c r="C28" s="146" t="s">
        <v>29</v>
      </c>
      <c r="D28" s="145" t="s">
        <v>745</v>
      </c>
      <c r="E28" s="230" t="s">
        <v>746</v>
      </c>
      <c r="F28" s="148" t="s">
        <v>32</v>
      </c>
      <c r="G28" s="267" t="s">
        <v>747</v>
      </c>
      <c r="H28" s="304">
        <v>14.69</v>
      </c>
      <c r="I28" s="147">
        <f t="shared" si="0"/>
        <v>3</v>
      </c>
    </row>
    <row r="29" spans="1:9" ht="12.75">
      <c r="A29" s="146" t="s">
        <v>766</v>
      </c>
      <c r="B29" s="146" t="s">
        <v>7</v>
      </c>
      <c r="C29" s="146" t="s">
        <v>29</v>
      </c>
      <c r="D29" s="145" t="s">
        <v>748</v>
      </c>
      <c r="E29" s="230" t="s">
        <v>749</v>
      </c>
      <c r="F29" s="148" t="s">
        <v>32</v>
      </c>
      <c r="G29" s="267" t="s">
        <v>750</v>
      </c>
      <c r="H29" s="304">
        <v>17.28</v>
      </c>
      <c r="I29" s="147">
        <f t="shared" si="0"/>
        <v>10.59</v>
      </c>
    </row>
    <row r="30" spans="1:9" ht="25.5">
      <c r="A30" s="146" t="s">
        <v>767</v>
      </c>
      <c r="B30" s="146" t="s">
        <v>7</v>
      </c>
      <c r="C30" s="146" t="s">
        <v>29</v>
      </c>
      <c r="D30" s="145" t="s">
        <v>751</v>
      </c>
      <c r="E30" s="230" t="s">
        <v>752</v>
      </c>
      <c r="F30" s="148" t="s">
        <v>252</v>
      </c>
      <c r="G30" s="267" t="s">
        <v>753</v>
      </c>
      <c r="H30" s="304">
        <v>21.89</v>
      </c>
      <c r="I30" s="147">
        <f t="shared" si="0"/>
        <v>0.1</v>
      </c>
    </row>
    <row r="31" spans="1:9" ht="25.5">
      <c r="A31" s="146" t="s">
        <v>768</v>
      </c>
      <c r="B31" s="146" t="s">
        <v>7</v>
      </c>
      <c r="C31" s="146" t="s">
        <v>29</v>
      </c>
      <c r="D31" s="145" t="s">
        <v>754</v>
      </c>
      <c r="E31" s="230" t="s">
        <v>755</v>
      </c>
      <c r="F31" s="148" t="s">
        <v>255</v>
      </c>
      <c r="G31" s="267" t="s">
        <v>756</v>
      </c>
      <c r="H31" s="304">
        <v>19.43</v>
      </c>
      <c r="I31" s="147">
        <f t="shared" si="0"/>
        <v>0.37</v>
      </c>
    </row>
    <row r="32" spans="1:9" ht="25.5">
      <c r="A32" s="146" t="s">
        <v>769</v>
      </c>
      <c r="B32" s="146" t="s">
        <v>7</v>
      </c>
      <c r="C32" s="146" t="s">
        <v>29</v>
      </c>
      <c r="D32" s="145" t="s">
        <v>757</v>
      </c>
      <c r="E32" s="230" t="s">
        <v>758</v>
      </c>
      <c r="F32" s="148" t="s">
        <v>98</v>
      </c>
      <c r="G32" s="267" t="s">
        <v>759</v>
      </c>
      <c r="H32" s="304">
        <v>319.21</v>
      </c>
      <c r="I32" s="147">
        <f t="shared" si="0"/>
        <v>0.48</v>
      </c>
    </row>
    <row r="33" spans="1:9" ht="12.75">
      <c r="A33" s="103" t="s">
        <v>144</v>
      </c>
      <c r="B33" s="104"/>
      <c r="C33" s="104"/>
      <c r="D33" s="105"/>
      <c r="E33" s="106" t="s">
        <v>141</v>
      </c>
      <c r="F33" s="107"/>
      <c r="G33" s="108"/>
      <c r="H33" s="262"/>
      <c r="I33" s="110"/>
    </row>
    <row r="34" spans="1:9" ht="12.75">
      <c r="A34" s="168" t="s">
        <v>145</v>
      </c>
      <c r="B34" s="169" t="s">
        <v>7</v>
      </c>
      <c r="C34" s="169" t="s">
        <v>34</v>
      </c>
      <c r="D34" s="170">
        <v>3472</v>
      </c>
      <c r="E34" s="171" t="s">
        <v>167</v>
      </c>
      <c r="F34" s="172" t="s">
        <v>172</v>
      </c>
      <c r="G34" s="173">
        <v>1</v>
      </c>
      <c r="H34" s="263"/>
      <c r="I34" s="207">
        <f>ROUND(SUM(I35:I40),2)</f>
        <v>45.64</v>
      </c>
    </row>
    <row r="35" spans="1:9" ht="12.75">
      <c r="A35" s="231" t="s">
        <v>147</v>
      </c>
      <c r="B35" s="232" t="s">
        <v>8</v>
      </c>
      <c r="C35" s="232" t="s">
        <v>34</v>
      </c>
      <c r="D35" s="233">
        <v>1569</v>
      </c>
      <c r="E35" s="234" t="s">
        <v>168</v>
      </c>
      <c r="F35" s="235" t="s">
        <v>117</v>
      </c>
      <c r="G35" s="236">
        <v>4</v>
      </c>
      <c r="H35" s="306">
        <v>6.5</v>
      </c>
      <c r="I35" s="147">
        <f aca="true" t="shared" si="1" ref="I35:I40">ROUND(G35*H35,2)</f>
        <v>26</v>
      </c>
    </row>
    <row r="36" spans="1:9" ht="12.75">
      <c r="A36" s="231" t="s">
        <v>148</v>
      </c>
      <c r="B36" s="232" t="s">
        <v>8</v>
      </c>
      <c r="C36" s="232" t="s">
        <v>34</v>
      </c>
      <c r="D36" s="233">
        <v>6995</v>
      </c>
      <c r="E36" s="234" t="s">
        <v>169</v>
      </c>
      <c r="F36" s="235" t="s">
        <v>117</v>
      </c>
      <c r="G36" s="236">
        <v>2.61</v>
      </c>
      <c r="H36" s="306">
        <v>2.3</v>
      </c>
      <c r="I36" s="147">
        <f t="shared" si="1"/>
        <v>6</v>
      </c>
    </row>
    <row r="37" spans="1:9" ht="12.75">
      <c r="A37" s="231" t="s">
        <v>173</v>
      </c>
      <c r="B37" s="232" t="s">
        <v>8</v>
      </c>
      <c r="C37" s="232" t="s">
        <v>79</v>
      </c>
      <c r="D37" s="233">
        <v>5067</v>
      </c>
      <c r="E37" s="234" t="s">
        <v>170</v>
      </c>
      <c r="F37" s="235" t="s">
        <v>31</v>
      </c>
      <c r="G37" s="236">
        <v>0.04</v>
      </c>
      <c r="H37" s="306">
        <v>13.55</v>
      </c>
      <c r="I37" s="147">
        <f t="shared" si="1"/>
        <v>0.54</v>
      </c>
    </row>
    <row r="38" spans="1:9" ht="12.75">
      <c r="A38" s="231" t="s">
        <v>174</v>
      </c>
      <c r="B38" s="232" t="s">
        <v>8</v>
      </c>
      <c r="C38" s="232" t="s">
        <v>79</v>
      </c>
      <c r="D38" s="233">
        <v>10567</v>
      </c>
      <c r="E38" s="234" t="s">
        <v>171</v>
      </c>
      <c r="F38" s="235" t="s">
        <v>117</v>
      </c>
      <c r="G38" s="236">
        <v>1.05</v>
      </c>
      <c r="H38" s="306">
        <v>6.18</v>
      </c>
      <c r="I38" s="147">
        <f t="shared" si="1"/>
        <v>6.49</v>
      </c>
    </row>
    <row r="39" spans="1:9" ht="12.75">
      <c r="A39" s="231" t="s">
        <v>175</v>
      </c>
      <c r="B39" s="146" t="s">
        <v>7</v>
      </c>
      <c r="C39" s="146" t="s">
        <v>29</v>
      </c>
      <c r="D39" s="145">
        <v>88262</v>
      </c>
      <c r="E39" s="144" t="s">
        <v>58</v>
      </c>
      <c r="F39" s="148" t="s">
        <v>32</v>
      </c>
      <c r="G39" s="149">
        <v>0.32</v>
      </c>
      <c r="H39" s="304">
        <v>17.28</v>
      </c>
      <c r="I39" s="147">
        <f t="shared" si="1"/>
        <v>5.53</v>
      </c>
    </row>
    <row r="40" spans="1:9" ht="12.75">
      <c r="A40" s="231" t="s">
        <v>176</v>
      </c>
      <c r="B40" s="146" t="s">
        <v>7</v>
      </c>
      <c r="C40" s="146" t="s">
        <v>29</v>
      </c>
      <c r="D40" s="145">
        <v>88316</v>
      </c>
      <c r="E40" s="144" t="s">
        <v>10</v>
      </c>
      <c r="F40" s="150" t="s">
        <v>32</v>
      </c>
      <c r="G40" s="149">
        <v>0.08</v>
      </c>
      <c r="H40" s="304">
        <v>13.47</v>
      </c>
      <c r="I40" s="147">
        <f t="shared" si="1"/>
        <v>1.08</v>
      </c>
    </row>
    <row r="41" spans="1:9" ht="25.5">
      <c r="A41" s="187" t="s">
        <v>177</v>
      </c>
      <c r="B41" s="159" t="s">
        <v>7</v>
      </c>
      <c r="C41" s="160" t="s">
        <v>79</v>
      </c>
      <c r="D41" s="160">
        <v>97622</v>
      </c>
      <c r="E41" s="161" t="s">
        <v>97</v>
      </c>
      <c r="F41" s="162" t="s">
        <v>98</v>
      </c>
      <c r="G41" s="163">
        <v>1</v>
      </c>
      <c r="H41" s="164"/>
      <c r="I41" s="165">
        <f>ROUND(SUM(I42:I43),2)</f>
        <v>35.21</v>
      </c>
    </row>
    <row r="42" spans="1:9" ht="12.75">
      <c r="A42" s="146" t="s">
        <v>178</v>
      </c>
      <c r="B42" s="237" t="s">
        <v>7</v>
      </c>
      <c r="C42" s="237" t="s">
        <v>29</v>
      </c>
      <c r="D42" s="238">
        <v>88316</v>
      </c>
      <c r="E42" s="239" t="s">
        <v>10</v>
      </c>
      <c r="F42" s="148" t="s">
        <v>32</v>
      </c>
      <c r="G42" s="240">
        <v>2.324</v>
      </c>
      <c r="H42" s="304">
        <v>13.47</v>
      </c>
      <c r="I42" s="177">
        <f>ROUND(G42*H42,2)</f>
        <v>31.3</v>
      </c>
    </row>
    <row r="43" spans="1:9" ht="12.75">
      <c r="A43" s="146" t="s">
        <v>179</v>
      </c>
      <c r="B43" s="241" t="s">
        <v>7</v>
      </c>
      <c r="C43" s="241" t="s">
        <v>29</v>
      </c>
      <c r="D43" s="238">
        <v>88309</v>
      </c>
      <c r="E43" s="242" t="s">
        <v>99</v>
      </c>
      <c r="F43" s="148" t="s">
        <v>32</v>
      </c>
      <c r="G43" s="240">
        <v>0.225</v>
      </c>
      <c r="H43" s="304">
        <v>17.37</v>
      </c>
      <c r="I43" s="177">
        <f>ROUND(G43*H43,2)</f>
        <v>3.91</v>
      </c>
    </row>
    <row r="44" spans="1:9" ht="12.75">
      <c r="A44" s="187" t="s">
        <v>180</v>
      </c>
      <c r="B44" s="159" t="s">
        <v>7</v>
      </c>
      <c r="C44" s="159" t="s">
        <v>25</v>
      </c>
      <c r="D44" s="160" t="s">
        <v>101</v>
      </c>
      <c r="E44" s="166" t="s">
        <v>102</v>
      </c>
      <c r="F44" s="162" t="s">
        <v>98</v>
      </c>
      <c r="G44" s="163">
        <v>1</v>
      </c>
      <c r="H44" s="164"/>
      <c r="I44" s="165">
        <f>ROUND(SUM(I45:I47),2)</f>
        <v>390.74</v>
      </c>
    </row>
    <row r="45" spans="1:9" ht="12.75">
      <c r="A45" s="146" t="s">
        <v>181</v>
      </c>
      <c r="B45" s="237" t="s">
        <v>8</v>
      </c>
      <c r="C45" s="237" t="s">
        <v>25</v>
      </c>
      <c r="D45" s="238" t="s">
        <v>103</v>
      </c>
      <c r="E45" s="239" t="s">
        <v>104</v>
      </c>
      <c r="F45" s="148" t="s">
        <v>32</v>
      </c>
      <c r="G45" s="240">
        <v>2.5</v>
      </c>
      <c r="H45" s="305">
        <v>89.35</v>
      </c>
      <c r="I45" s="177">
        <f>ROUND(G45*H45,2)</f>
        <v>223.38</v>
      </c>
    </row>
    <row r="46" spans="1:9" ht="12.75">
      <c r="A46" s="146" t="s">
        <v>182</v>
      </c>
      <c r="B46" s="237" t="s">
        <v>8</v>
      </c>
      <c r="C46" s="237" t="s">
        <v>25</v>
      </c>
      <c r="D46" s="238" t="s">
        <v>105</v>
      </c>
      <c r="E46" s="239" t="s">
        <v>106</v>
      </c>
      <c r="F46" s="148" t="s">
        <v>32</v>
      </c>
      <c r="G46" s="240">
        <v>7.5</v>
      </c>
      <c r="H46" s="305">
        <v>18.84</v>
      </c>
      <c r="I46" s="177">
        <f>ROUND(G46*H46,2)</f>
        <v>141.3</v>
      </c>
    </row>
    <row r="47" spans="1:9" ht="12.75">
      <c r="A47" s="146" t="s">
        <v>183</v>
      </c>
      <c r="B47" s="241" t="s">
        <v>7</v>
      </c>
      <c r="C47" s="241" t="s">
        <v>29</v>
      </c>
      <c r="D47" s="238">
        <v>88309</v>
      </c>
      <c r="E47" s="242" t="s">
        <v>99</v>
      </c>
      <c r="F47" s="148" t="s">
        <v>32</v>
      </c>
      <c r="G47" s="240">
        <v>1.5</v>
      </c>
      <c r="H47" s="304">
        <v>17.37</v>
      </c>
      <c r="I47" s="177">
        <f>ROUND(G47*H47,2)</f>
        <v>26.06</v>
      </c>
    </row>
    <row r="48" spans="1:9" ht="12.75">
      <c r="A48" s="187" t="s">
        <v>184</v>
      </c>
      <c r="B48" s="159" t="s">
        <v>7</v>
      </c>
      <c r="C48" s="159" t="s">
        <v>29</v>
      </c>
      <c r="D48" s="160">
        <v>72142</v>
      </c>
      <c r="E48" s="166" t="s">
        <v>107</v>
      </c>
      <c r="F48" s="167" t="s">
        <v>30</v>
      </c>
      <c r="G48" s="163">
        <v>1</v>
      </c>
      <c r="H48" s="164"/>
      <c r="I48" s="165">
        <f>ROUND(SUM(I49),2)</f>
        <v>8.27</v>
      </c>
    </row>
    <row r="49" spans="1:9" ht="12.75">
      <c r="A49" s="146" t="s">
        <v>185</v>
      </c>
      <c r="B49" s="241" t="s">
        <v>7</v>
      </c>
      <c r="C49" s="241" t="s">
        <v>29</v>
      </c>
      <c r="D49" s="238">
        <v>88261</v>
      </c>
      <c r="E49" s="239" t="s">
        <v>108</v>
      </c>
      <c r="F49" s="148" t="s">
        <v>32</v>
      </c>
      <c r="G49" s="240">
        <v>0.5</v>
      </c>
      <c r="H49" s="305">
        <v>16.54</v>
      </c>
      <c r="I49" s="177">
        <f>ROUND(G49*H49,2)</f>
        <v>8.27</v>
      </c>
    </row>
    <row r="50" spans="1:9" ht="12.75">
      <c r="A50" s="187" t="s">
        <v>186</v>
      </c>
      <c r="B50" s="159" t="s">
        <v>7</v>
      </c>
      <c r="C50" s="159" t="s">
        <v>25</v>
      </c>
      <c r="D50" s="160" t="s">
        <v>109</v>
      </c>
      <c r="E50" s="166" t="s">
        <v>110</v>
      </c>
      <c r="F50" s="162" t="s">
        <v>98</v>
      </c>
      <c r="G50" s="163">
        <v>1</v>
      </c>
      <c r="H50" s="164"/>
      <c r="I50" s="165">
        <f>ROUND(SUM(I51:I52),2)</f>
        <v>20.04</v>
      </c>
    </row>
    <row r="51" spans="1:9" ht="12.75">
      <c r="A51" s="146" t="s">
        <v>187</v>
      </c>
      <c r="B51" s="243" t="s">
        <v>8</v>
      </c>
      <c r="C51" s="243" t="s">
        <v>25</v>
      </c>
      <c r="D51" s="145" t="s">
        <v>111</v>
      </c>
      <c r="E51" s="242" t="s">
        <v>112</v>
      </c>
      <c r="F51" s="150" t="s">
        <v>32</v>
      </c>
      <c r="G51" s="244">
        <v>0.24</v>
      </c>
      <c r="H51" s="304">
        <v>43.1</v>
      </c>
      <c r="I51" s="177">
        <f>ROUND(G51*H51,2)</f>
        <v>10.34</v>
      </c>
    </row>
    <row r="52" spans="1:9" ht="12.75">
      <c r="A52" s="146" t="s">
        <v>188</v>
      </c>
      <c r="B52" s="243" t="s">
        <v>7</v>
      </c>
      <c r="C52" s="243" t="s">
        <v>79</v>
      </c>
      <c r="D52" s="145">
        <v>88316</v>
      </c>
      <c r="E52" s="242" t="s">
        <v>10</v>
      </c>
      <c r="F52" s="150" t="s">
        <v>32</v>
      </c>
      <c r="G52" s="244">
        <v>0.72</v>
      </c>
      <c r="H52" s="304">
        <v>13.47</v>
      </c>
      <c r="I52" s="177">
        <f>ROUND(G52*H52,2)</f>
        <v>9.7</v>
      </c>
    </row>
    <row r="53" spans="1:9" ht="12.75">
      <c r="A53" s="187" t="s">
        <v>189</v>
      </c>
      <c r="B53" s="159" t="s">
        <v>7</v>
      </c>
      <c r="C53" s="159" t="s">
        <v>25</v>
      </c>
      <c r="D53" s="160" t="s">
        <v>113</v>
      </c>
      <c r="E53" s="166" t="s">
        <v>114</v>
      </c>
      <c r="F53" s="162" t="s">
        <v>98</v>
      </c>
      <c r="G53" s="163">
        <v>1</v>
      </c>
      <c r="H53" s="164"/>
      <c r="I53" s="165">
        <f>ROUND(SUM(I54),2)</f>
        <v>21.79</v>
      </c>
    </row>
    <row r="54" spans="1:9" ht="12.75">
      <c r="A54" s="146" t="s">
        <v>190</v>
      </c>
      <c r="B54" s="243" t="s">
        <v>8</v>
      </c>
      <c r="C54" s="243" t="s">
        <v>25</v>
      </c>
      <c r="D54" s="145" t="s">
        <v>115</v>
      </c>
      <c r="E54" s="242" t="s">
        <v>116</v>
      </c>
      <c r="F54" s="150" t="s">
        <v>32</v>
      </c>
      <c r="G54" s="244">
        <v>0.1852</v>
      </c>
      <c r="H54" s="304">
        <v>117.66</v>
      </c>
      <c r="I54" s="177">
        <f>ROUND(G54*H54,2)</f>
        <v>21.79</v>
      </c>
    </row>
    <row r="55" spans="1:9" ht="12.75">
      <c r="A55" s="187" t="s">
        <v>192</v>
      </c>
      <c r="B55" s="187" t="s">
        <v>7</v>
      </c>
      <c r="C55" s="187" t="s">
        <v>25</v>
      </c>
      <c r="D55" s="192" t="s">
        <v>193</v>
      </c>
      <c r="E55" s="174" t="s">
        <v>191</v>
      </c>
      <c r="F55" s="175" t="s">
        <v>117</v>
      </c>
      <c r="G55" s="163">
        <v>1</v>
      </c>
      <c r="H55" s="164"/>
      <c r="I55" s="165">
        <f>ROUND(SUM(I56:I61),2)</f>
        <v>278.34</v>
      </c>
    </row>
    <row r="56" spans="1:9" ht="12.75">
      <c r="A56" s="146" t="s">
        <v>200</v>
      </c>
      <c r="B56" s="243" t="s">
        <v>8</v>
      </c>
      <c r="C56" s="243" t="s">
        <v>25</v>
      </c>
      <c r="D56" s="145" t="s">
        <v>194</v>
      </c>
      <c r="E56" s="230" t="s">
        <v>206</v>
      </c>
      <c r="F56" s="148" t="s">
        <v>117</v>
      </c>
      <c r="G56" s="244">
        <v>1</v>
      </c>
      <c r="H56" s="304">
        <v>204.35</v>
      </c>
      <c r="I56" s="177">
        <f aca="true" t="shared" si="2" ref="I56:I61">ROUND(G56*H56,2)</f>
        <v>204.35</v>
      </c>
    </row>
    <row r="57" spans="1:9" ht="12.75">
      <c r="A57" s="146" t="s">
        <v>201</v>
      </c>
      <c r="B57" s="243" t="s">
        <v>8</v>
      </c>
      <c r="C57" s="243" t="s">
        <v>25</v>
      </c>
      <c r="D57" s="145" t="s">
        <v>197</v>
      </c>
      <c r="E57" s="230" t="s">
        <v>198</v>
      </c>
      <c r="F57" s="148" t="s">
        <v>32</v>
      </c>
      <c r="G57" s="244">
        <v>0.5</v>
      </c>
      <c r="H57" s="304">
        <v>31.14</v>
      </c>
      <c r="I57" s="177">
        <f t="shared" si="2"/>
        <v>15.57</v>
      </c>
    </row>
    <row r="58" spans="1:9" ht="12.75">
      <c r="A58" s="146" t="s">
        <v>202</v>
      </c>
      <c r="B58" s="243" t="s">
        <v>8</v>
      </c>
      <c r="C58" s="243" t="s">
        <v>25</v>
      </c>
      <c r="D58" s="145" t="s">
        <v>196</v>
      </c>
      <c r="E58" s="230" t="s">
        <v>195</v>
      </c>
      <c r="F58" s="148" t="s">
        <v>78</v>
      </c>
      <c r="G58" s="244">
        <v>0.3</v>
      </c>
      <c r="H58" s="304">
        <v>50.22</v>
      </c>
      <c r="I58" s="177">
        <f t="shared" si="2"/>
        <v>15.07</v>
      </c>
    </row>
    <row r="59" spans="1:9" ht="12.75">
      <c r="A59" s="146" t="s">
        <v>203</v>
      </c>
      <c r="B59" s="245" t="s">
        <v>7</v>
      </c>
      <c r="C59" s="245" t="s">
        <v>79</v>
      </c>
      <c r="D59" s="246">
        <v>88310</v>
      </c>
      <c r="E59" s="247" t="s">
        <v>123</v>
      </c>
      <c r="F59" s="245" t="s">
        <v>32</v>
      </c>
      <c r="G59" s="248">
        <v>0.5</v>
      </c>
      <c r="H59" s="307">
        <v>17.31</v>
      </c>
      <c r="I59" s="176">
        <f t="shared" si="2"/>
        <v>8.66</v>
      </c>
    </row>
    <row r="60" spans="1:9" ht="12.75">
      <c r="A60" s="146" t="s">
        <v>204</v>
      </c>
      <c r="B60" s="243" t="s">
        <v>7</v>
      </c>
      <c r="C60" s="243" t="s">
        <v>79</v>
      </c>
      <c r="D60" s="145">
        <v>88316</v>
      </c>
      <c r="E60" s="242" t="s">
        <v>10</v>
      </c>
      <c r="F60" s="150" t="s">
        <v>32</v>
      </c>
      <c r="G60" s="244">
        <v>0.72</v>
      </c>
      <c r="H60" s="304">
        <v>13.47</v>
      </c>
      <c r="I60" s="177">
        <f t="shared" si="2"/>
        <v>9.7</v>
      </c>
    </row>
    <row r="61" spans="1:9" ht="12.75">
      <c r="A61" s="146" t="s">
        <v>205</v>
      </c>
      <c r="B61" s="243" t="s">
        <v>7</v>
      </c>
      <c r="C61" s="243" t="s">
        <v>79</v>
      </c>
      <c r="D61" s="145">
        <v>88278</v>
      </c>
      <c r="E61" s="230" t="s">
        <v>199</v>
      </c>
      <c r="F61" s="148" t="s">
        <v>32</v>
      </c>
      <c r="G61" s="244">
        <v>1.5</v>
      </c>
      <c r="H61" s="304">
        <v>16.66</v>
      </c>
      <c r="I61" s="177">
        <f t="shared" si="2"/>
        <v>24.99</v>
      </c>
    </row>
    <row r="62" spans="1:9" ht="12.75">
      <c r="A62" s="187" t="s">
        <v>208</v>
      </c>
      <c r="B62" s="187" t="s">
        <v>7</v>
      </c>
      <c r="C62" s="187" t="s">
        <v>25</v>
      </c>
      <c r="D62" s="192" t="s">
        <v>207</v>
      </c>
      <c r="E62" s="174" t="s">
        <v>215</v>
      </c>
      <c r="F62" s="162" t="s">
        <v>100</v>
      </c>
      <c r="G62" s="163">
        <v>1</v>
      </c>
      <c r="H62" s="164"/>
      <c r="I62" s="165">
        <f>ROUND(SUM(I63:I70),2)</f>
        <v>110.76</v>
      </c>
    </row>
    <row r="63" spans="1:9" ht="12.75">
      <c r="A63" s="146" t="s">
        <v>209</v>
      </c>
      <c r="B63" s="243" t="s">
        <v>8</v>
      </c>
      <c r="C63" s="243" t="s">
        <v>25</v>
      </c>
      <c r="D63" s="145" t="s">
        <v>217</v>
      </c>
      <c r="E63" s="230" t="s">
        <v>216</v>
      </c>
      <c r="F63" s="148" t="s">
        <v>117</v>
      </c>
      <c r="G63" s="244">
        <v>2</v>
      </c>
      <c r="H63" s="304">
        <v>16.44</v>
      </c>
      <c r="I63" s="177">
        <f aca="true" t="shared" si="3" ref="I63:I70">ROUND(G63*H63,2)</f>
        <v>32.88</v>
      </c>
    </row>
    <row r="64" spans="1:9" ht="12.75">
      <c r="A64" s="146" t="s">
        <v>210</v>
      </c>
      <c r="B64" s="243" t="s">
        <v>8</v>
      </c>
      <c r="C64" s="243" t="s">
        <v>79</v>
      </c>
      <c r="D64" s="145">
        <v>6212</v>
      </c>
      <c r="E64" s="230" t="s">
        <v>218</v>
      </c>
      <c r="F64" s="148" t="s">
        <v>117</v>
      </c>
      <c r="G64" s="244">
        <v>1.6</v>
      </c>
      <c r="H64" s="304">
        <v>10.17</v>
      </c>
      <c r="I64" s="177">
        <f t="shared" si="3"/>
        <v>16.27</v>
      </c>
    </row>
    <row r="65" spans="1:9" ht="12.75">
      <c r="A65" s="146" t="s">
        <v>211</v>
      </c>
      <c r="B65" s="243" t="s">
        <v>8</v>
      </c>
      <c r="C65" s="243" t="s">
        <v>79</v>
      </c>
      <c r="D65" s="145">
        <v>2692</v>
      </c>
      <c r="E65" s="230" t="s">
        <v>219</v>
      </c>
      <c r="F65" s="148" t="s">
        <v>78</v>
      </c>
      <c r="G65" s="244">
        <v>0.1</v>
      </c>
      <c r="H65" s="304">
        <v>6.79</v>
      </c>
      <c r="I65" s="177">
        <f t="shared" si="3"/>
        <v>0.68</v>
      </c>
    </row>
    <row r="66" spans="1:9" ht="12.75">
      <c r="A66" s="146" t="s">
        <v>212</v>
      </c>
      <c r="B66" s="243" t="s">
        <v>8</v>
      </c>
      <c r="C66" s="243" t="s">
        <v>79</v>
      </c>
      <c r="D66" s="145">
        <v>5061</v>
      </c>
      <c r="E66" s="230" t="s">
        <v>220</v>
      </c>
      <c r="F66" s="148" t="s">
        <v>31</v>
      </c>
      <c r="G66" s="244">
        <v>0.25</v>
      </c>
      <c r="H66" s="304">
        <v>12.5</v>
      </c>
      <c r="I66" s="177">
        <f t="shared" si="3"/>
        <v>3.13</v>
      </c>
    </row>
    <row r="67" spans="1:9" ht="12.75">
      <c r="A67" s="146" t="s">
        <v>213</v>
      </c>
      <c r="B67" s="243" t="s">
        <v>8</v>
      </c>
      <c r="C67" s="243" t="s">
        <v>25</v>
      </c>
      <c r="D67" s="145" t="s">
        <v>221</v>
      </c>
      <c r="E67" s="230" t="s">
        <v>222</v>
      </c>
      <c r="F67" s="148" t="s">
        <v>117</v>
      </c>
      <c r="G67" s="244">
        <v>1.53</v>
      </c>
      <c r="H67" s="304">
        <v>4.74</v>
      </c>
      <c r="I67" s="177">
        <f t="shared" si="3"/>
        <v>7.25</v>
      </c>
    </row>
    <row r="68" spans="1:9" ht="12.75">
      <c r="A68" s="146" t="s">
        <v>214</v>
      </c>
      <c r="B68" s="243" t="s">
        <v>8</v>
      </c>
      <c r="C68" s="243" t="s">
        <v>25</v>
      </c>
      <c r="D68" s="145" t="s">
        <v>196</v>
      </c>
      <c r="E68" s="230" t="s">
        <v>223</v>
      </c>
      <c r="F68" s="148" t="s">
        <v>100</v>
      </c>
      <c r="G68" s="244">
        <v>0.43</v>
      </c>
      <c r="H68" s="304">
        <v>21.03</v>
      </c>
      <c r="I68" s="177">
        <f t="shared" si="3"/>
        <v>9.04</v>
      </c>
    </row>
    <row r="69" spans="1:9" ht="12.75">
      <c r="A69" s="146" t="s">
        <v>224</v>
      </c>
      <c r="B69" s="146" t="s">
        <v>7</v>
      </c>
      <c r="C69" s="146" t="s">
        <v>29</v>
      </c>
      <c r="D69" s="145">
        <v>88262</v>
      </c>
      <c r="E69" s="144" t="s">
        <v>58</v>
      </c>
      <c r="F69" s="148" t="s">
        <v>32</v>
      </c>
      <c r="G69" s="244">
        <v>1.35</v>
      </c>
      <c r="H69" s="304">
        <v>17.28</v>
      </c>
      <c r="I69" s="177">
        <f t="shared" si="3"/>
        <v>23.33</v>
      </c>
    </row>
    <row r="70" spans="1:9" ht="12.75">
      <c r="A70" s="146" t="s">
        <v>225</v>
      </c>
      <c r="B70" s="243" t="s">
        <v>7</v>
      </c>
      <c r="C70" s="243" t="s">
        <v>79</v>
      </c>
      <c r="D70" s="145">
        <v>88316</v>
      </c>
      <c r="E70" s="242" t="s">
        <v>10</v>
      </c>
      <c r="F70" s="249" t="s">
        <v>32</v>
      </c>
      <c r="G70" s="244">
        <v>1.35</v>
      </c>
      <c r="H70" s="304">
        <v>13.47</v>
      </c>
      <c r="I70" s="177">
        <f t="shared" si="3"/>
        <v>18.18</v>
      </c>
    </row>
    <row r="71" spans="1:9" ht="12.75">
      <c r="A71" s="187" t="s">
        <v>233</v>
      </c>
      <c r="B71" s="187" t="s">
        <v>7</v>
      </c>
      <c r="C71" s="187" t="s">
        <v>25</v>
      </c>
      <c r="D71" s="192" t="s">
        <v>226</v>
      </c>
      <c r="E71" s="174" t="s">
        <v>227</v>
      </c>
      <c r="F71" s="162" t="s">
        <v>31</v>
      </c>
      <c r="G71" s="163">
        <v>1</v>
      </c>
      <c r="H71" s="164"/>
      <c r="I71" s="165">
        <f>ROUND(SUM(I72:I75),2)</f>
        <v>7.45</v>
      </c>
    </row>
    <row r="72" spans="1:9" ht="12.75">
      <c r="A72" s="146" t="s">
        <v>234</v>
      </c>
      <c r="B72" s="243" t="s">
        <v>8</v>
      </c>
      <c r="C72" s="243" t="s">
        <v>79</v>
      </c>
      <c r="D72" s="145">
        <v>337</v>
      </c>
      <c r="E72" s="230" t="s">
        <v>228</v>
      </c>
      <c r="F72" s="148" t="s">
        <v>31</v>
      </c>
      <c r="G72" s="244">
        <v>0.02</v>
      </c>
      <c r="H72" s="304">
        <v>11</v>
      </c>
      <c r="I72" s="177">
        <f>ROUND(G72*H72,2)</f>
        <v>0.22</v>
      </c>
    </row>
    <row r="73" spans="1:9" ht="12.75">
      <c r="A73" s="146" t="s">
        <v>235</v>
      </c>
      <c r="B73" s="243" t="s">
        <v>8</v>
      </c>
      <c r="C73" s="243" t="s">
        <v>25</v>
      </c>
      <c r="D73" s="145" t="s">
        <v>230</v>
      </c>
      <c r="E73" s="230" t="s">
        <v>229</v>
      </c>
      <c r="F73" s="148" t="s">
        <v>31</v>
      </c>
      <c r="G73" s="244">
        <v>1.05</v>
      </c>
      <c r="H73" s="304">
        <v>4.54</v>
      </c>
      <c r="I73" s="177">
        <f>ROUND(G73*H73,2)</f>
        <v>4.77</v>
      </c>
    </row>
    <row r="74" spans="1:9" ht="12.75">
      <c r="A74" s="146" t="s">
        <v>236</v>
      </c>
      <c r="B74" s="146" t="s">
        <v>7</v>
      </c>
      <c r="C74" s="146" t="s">
        <v>29</v>
      </c>
      <c r="D74" s="145">
        <v>88245</v>
      </c>
      <c r="E74" s="144" t="s">
        <v>231</v>
      </c>
      <c r="F74" s="148" t="s">
        <v>32</v>
      </c>
      <c r="G74" s="244">
        <v>0.08</v>
      </c>
      <c r="H74" s="304">
        <v>17.28</v>
      </c>
      <c r="I74" s="177">
        <f>ROUND(G74*H74,2)</f>
        <v>1.38</v>
      </c>
    </row>
    <row r="75" spans="1:9" ht="12.75">
      <c r="A75" s="146" t="s">
        <v>237</v>
      </c>
      <c r="B75" s="243" t="s">
        <v>7</v>
      </c>
      <c r="C75" s="243" t="s">
        <v>79</v>
      </c>
      <c r="D75" s="145">
        <v>88238</v>
      </c>
      <c r="E75" s="242" t="s">
        <v>232</v>
      </c>
      <c r="F75" s="249" t="s">
        <v>32</v>
      </c>
      <c r="G75" s="244">
        <v>0.08</v>
      </c>
      <c r="H75" s="304">
        <v>13.47</v>
      </c>
      <c r="I75" s="177">
        <f>ROUND(G75*H75,2)</f>
        <v>1.08</v>
      </c>
    </row>
    <row r="76" spans="1:9" ht="25.5">
      <c r="A76" s="187" t="s">
        <v>256</v>
      </c>
      <c r="B76" s="187" t="s">
        <v>246</v>
      </c>
      <c r="C76" s="180" t="s">
        <v>79</v>
      </c>
      <c r="D76" s="188" t="s">
        <v>238</v>
      </c>
      <c r="E76" s="250" t="s">
        <v>239</v>
      </c>
      <c r="F76" s="251" t="s">
        <v>98</v>
      </c>
      <c r="G76" s="252">
        <v>1</v>
      </c>
      <c r="H76" s="264"/>
      <c r="I76" s="165">
        <f>ROUND(SUM(I77:I83),2)</f>
        <v>296.11</v>
      </c>
    </row>
    <row r="77" spans="1:9" ht="12.75">
      <c r="A77" s="253" t="s">
        <v>262</v>
      </c>
      <c r="B77" s="243" t="s">
        <v>8</v>
      </c>
      <c r="C77" s="243" t="s">
        <v>79</v>
      </c>
      <c r="D77" s="145" t="s">
        <v>240</v>
      </c>
      <c r="E77" s="230" t="s">
        <v>241</v>
      </c>
      <c r="F77" s="148" t="s">
        <v>98</v>
      </c>
      <c r="G77" s="244">
        <v>0.751</v>
      </c>
      <c r="H77" s="308">
        <v>53.5</v>
      </c>
      <c r="I77" s="179">
        <f aca="true" t="shared" si="4" ref="I77:I83">ROUND(G77*H77,2)</f>
        <v>40.18</v>
      </c>
    </row>
    <row r="78" spans="1:9" ht="12.75">
      <c r="A78" s="254" t="s">
        <v>263</v>
      </c>
      <c r="B78" s="243" t="s">
        <v>8</v>
      </c>
      <c r="C78" s="243" t="s">
        <v>79</v>
      </c>
      <c r="D78" s="145" t="s">
        <v>242</v>
      </c>
      <c r="E78" s="230" t="s">
        <v>243</v>
      </c>
      <c r="F78" s="148" t="s">
        <v>31</v>
      </c>
      <c r="G78" s="244">
        <v>362.66</v>
      </c>
      <c r="H78" s="308">
        <v>0.45</v>
      </c>
      <c r="I78" s="179">
        <f t="shared" si="4"/>
        <v>163.2</v>
      </c>
    </row>
    <row r="79" spans="1:9" ht="12.75">
      <c r="A79" s="254" t="s">
        <v>264</v>
      </c>
      <c r="B79" s="243" t="s">
        <v>8</v>
      </c>
      <c r="C79" s="243" t="s">
        <v>79</v>
      </c>
      <c r="D79" s="145" t="s">
        <v>244</v>
      </c>
      <c r="E79" s="230" t="s">
        <v>245</v>
      </c>
      <c r="F79" s="148" t="s">
        <v>98</v>
      </c>
      <c r="G79" s="244">
        <v>0.593</v>
      </c>
      <c r="H79" s="308">
        <v>60.68</v>
      </c>
      <c r="I79" s="179">
        <f t="shared" si="4"/>
        <v>35.98</v>
      </c>
    </row>
    <row r="80" spans="1:9" ht="12.75">
      <c r="A80" s="254" t="s">
        <v>265</v>
      </c>
      <c r="B80" s="243" t="s">
        <v>246</v>
      </c>
      <c r="C80" s="243" t="s">
        <v>79</v>
      </c>
      <c r="D80" s="145" t="s">
        <v>247</v>
      </c>
      <c r="E80" s="230" t="s">
        <v>10</v>
      </c>
      <c r="F80" s="148" t="s">
        <v>32</v>
      </c>
      <c r="G80" s="244">
        <v>2.31</v>
      </c>
      <c r="H80" s="308">
        <v>13.47</v>
      </c>
      <c r="I80" s="179">
        <f t="shared" si="4"/>
        <v>31.12</v>
      </c>
    </row>
    <row r="81" spans="1:9" ht="25.5">
      <c r="A81" s="254" t="s">
        <v>266</v>
      </c>
      <c r="B81" s="243" t="s">
        <v>246</v>
      </c>
      <c r="C81" s="243" t="s">
        <v>79</v>
      </c>
      <c r="D81" s="145" t="s">
        <v>248</v>
      </c>
      <c r="E81" s="230" t="s">
        <v>249</v>
      </c>
      <c r="F81" s="148" t="s">
        <v>32</v>
      </c>
      <c r="G81" s="244">
        <v>1.46</v>
      </c>
      <c r="H81" s="308">
        <v>16.69</v>
      </c>
      <c r="I81" s="179">
        <f t="shared" si="4"/>
        <v>24.37</v>
      </c>
    </row>
    <row r="82" spans="1:9" ht="25.5">
      <c r="A82" s="254" t="s">
        <v>267</v>
      </c>
      <c r="B82" s="243" t="s">
        <v>246</v>
      </c>
      <c r="C82" s="243" t="s">
        <v>79</v>
      </c>
      <c r="D82" s="145" t="s">
        <v>250</v>
      </c>
      <c r="E82" s="230" t="s">
        <v>251</v>
      </c>
      <c r="F82" s="148" t="s">
        <v>252</v>
      </c>
      <c r="G82" s="244">
        <v>0.75</v>
      </c>
      <c r="H82" s="308">
        <v>1.43</v>
      </c>
      <c r="I82" s="179">
        <f t="shared" si="4"/>
        <v>1.07</v>
      </c>
    </row>
    <row r="83" spans="1:9" ht="25.5">
      <c r="A83" s="254" t="s">
        <v>268</v>
      </c>
      <c r="B83" s="243" t="s">
        <v>246</v>
      </c>
      <c r="C83" s="243" t="s">
        <v>79</v>
      </c>
      <c r="D83" s="145" t="s">
        <v>253</v>
      </c>
      <c r="E83" s="144" t="s">
        <v>254</v>
      </c>
      <c r="F83" s="148" t="s">
        <v>255</v>
      </c>
      <c r="G83" s="244">
        <v>0.71</v>
      </c>
      <c r="H83" s="308">
        <v>0.27</v>
      </c>
      <c r="I83" s="179">
        <f t="shared" si="4"/>
        <v>0.19</v>
      </c>
    </row>
    <row r="84" spans="1:9" ht="18.75" customHeight="1">
      <c r="A84" s="187" t="s">
        <v>259</v>
      </c>
      <c r="B84" s="187" t="s">
        <v>7</v>
      </c>
      <c r="C84" s="187" t="s">
        <v>25</v>
      </c>
      <c r="D84" s="192" t="s">
        <v>257</v>
      </c>
      <c r="E84" s="193" t="s">
        <v>258</v>
      </c>
      <c r="F84" s="191" t="s">
        <v>98</v>
      </c>
      <c r="G84" s="194">
        <v>1</v>
      </c>
      <c r="H84" s="164"/>
      <c r="I84" s="165">
        <f>ROUND(SUM(I85:I86),2)</f>
        <v>194.61</v>
      </c>
    </row>
    <row r="85" spans="1:9" ht="12.75">
      <c r="A85" s="146" t="s">
        <v>260</v>
      </c>
      <c r="B85" s="146" t="s">
        <v>7</v>
      </c>
      <c r="C85" s="146" t="s">
        <v>29</v>
      </c>
      <c r="D85" s="145">
        <v>88316</v>
      </c>
      <c r="E85" s="144" t="s">
        <v>10</v>
      </c>
      <c r="F85" s="150" t="s">
        <v>32</v>
      </c>
      <c r="G85" s="244">
        <v>8</v>
      </c>
      <c r="H85" s="304">
        <v>13.47</v>
      </c>
      <c r="I85" s="177">
        <f>ROUND(G85*H85,2)</f>
        <v>107.76</v>
      </c>
    </row>
    <row r="86" spans="1:9" ht="12.75">
      <c r="A86" s="146" t="s">
        <v>261</v>
      </c>
      <c r="B86" s="243" t="s">
        <v>7</v>
      </c>
      <c r="C86" s="243" t="s">
        <v>79</v>
      </c>
      <c r="D86" s="145">
        <v>88309</v>
      </c>
      <c r="E86" s="242" t="s">
        <v>52</v>
      </c>
      <c r="F86" s="249" t="s">
        <v>32</v>
      </c>
      <c r="G86" s="244">
        <v>5</v>
      </c>
      <c r="H86" s="304">
        <v>17.37</v>
      </c>
      <c r="I86" s="177">
        <f>ROUND(G86*H86,2)</f>
        <v>86.85</v>
      </c>
    </row>
    <row r="87" spans="1:9" ht="38.25">
      <c r="A87" s="187" t="s">
        <v>269</v>
      </c>
      <c r="B87" s="180" t="s">
        <v>7</v>
      </c>
      <c r="C87" s="180" t="s">
        <v>79</v>
      </c>
      <c r="D87" s="181">
        <v>87879</v>
      </c>
      <c r="E87" s="180" t="s">
        <v>118</v>
      </c>
      <c r="F87" s="180" t="s">
        <v>100</v>
      </c>
      <c r="G87" s="182">
        <v>1</v>
      </c>
      <c r="H87" s="183"/>
      <c r="I87" s="184">
        <f>ROUND(SUM(I88:I90),2)</f>
        <v>2.66</v>
      </c>
    </row>
    <row r="88" spans="1:9" ht="25.5">
      <c r="A88" s="146" t="s">
        <v>270</v>
      </c>
      <c r="B88" s="245" t="s">
        <v>7</v>
      </c>
      <c r="C88" s="245" t="s">
        <v>79</v>
      </c>
      <c r="D88" s="246">
        <v>87313</v>
      </c>
      <c r="E88" s="245" t="s">
        <v>119</v>
      </c>
      <c r="F88" s="245" t="s">
        <v>98</v>
      </c>
      <c r="G88" s="248">
        <v>0.0042</v>
      </c>
      <c r="H88" s="307">
        <v>322.57</v>
      </c>
      <c r="I88" s="176">
        <f>ROUND(G88*H88,2)</f>
        <v>1.35</v>
      </c>
    </row>
    <row r="89" spans="1:9" ht="12.75">
      <c r="A89" s="146" t="s">
        <v>271</v>
      </c>
      <c r="B89" s="245" t="s">
        <v>7</v>
      </c>
      <c r="C89" s="245" t="s">
        <v>79</v>
      </c>
      <c r="D89" s="246">
        <v>88309</v>
      </c>
      <c r="E89" s="245" t="s">
        <v>52</v>
      </c>
      <c r="F89" s="245" t="s">
        <v>32</v>
      </c>
      <c r="G89" s="248">
        <v>0.07</v>
      </c>
      <c r="H89" s="307">
        <v>17.37</v>
      </c>
      <c r="I89" s="176">
        <f>ROUND(G89*H89,2)</f>
        <v>1.22</v>
      </c>
    </row>
    <row r="90" spans="1:9" ht="12.75">
      <c r="A90" s="146" t="s">
        <v>272</v>
      </c>
      <c r="B90" s="245" t="s">
        <v>7</v>
      </c>
      <c r="C90" s="245" t="s">
        <v>79</v>
      </c>
      <c r="D90" s="246">
        <v>88316</v>
      </c>
      <c r="E90" s="245" t="s">
        <v>10</v>
      </c>
      <c r="F90" s="245" t="s">
        <v>32</v>
      </c>
      <c r="G90" s="248">
        <v>0.007</v>
      </c>
      <c r="H90" s="307">
        <v>13.47</v>
      </c>
      <c r="I90" s="176">
        <f>ROUND(G90*H90,2)</f>
        <v>0.09</v>
      </c>
    </row>
    <row r="91" spans="1:9" ht="38.25">
      <c r="A91" s="187" t="s">
        <v>273</v>
      </c>
      <c r="B91" s="180" t="s">
        <v>79</v>
      </c>
      <c r="C91" s="180" t="s">
        <v>79</v>
      </c>
      <c r="D91" s="181">
        <v>87530</v>
      </c>
      <c r="E91" s="180" t="s">
        <v>120</v>
      </c>
      <c r="F91" s="180" t="s">
        <v>100</v>
      </c>
      <c r="G91" s="182">
        <v>1</v>
      </c>
      <c r="H91" s="183"/>
      <c r="I91" s="184">
        <f>ROUND(SUM(I92:I94),2)</f>
        <v>26.72</v>
      </c>
    </row>
    <row r="92" spans="1:9" ht="25.5">
      <c r="A92" s="146" t="s">
        <v>275</v>
      </c>
      <c r="B92" s="245" t="s">
        <v>7</v>
      </c>
      <c r="C92" s="245" t="s">
        <v>79</v>
      </c>
      <c r="D92" s="246">
        <v>87369</v>
      </c>
      <c r="E92" s="245" t="s">
        <v>121</v>
      </c>
      <c r="F92" s="245" t="s">
        <v>98</v>
      </c>
      <c r="G92" s="248">
        <v>0.0376</v>
      </c>
      <c r="H92" s="307">
        <v>432.4</v>
      </c>
      <c r="I92" s="176">
        <f>ROUND(G92*H92,2)</f>
        <v>16.26</v>
      </c>
    </row>
    <row r="93" spans="1:9" ht="12.75">
      <c r="A93" s="146" t="s">
        <v>276</v>
      </c>
      <c r="B93" s="245" t="s">
        <v>7</v>
      </c>
      <c r="C93" s="245" t="s">
        <v>79</v>
      </c>
      <c r="D93" s="246">
        <v>88309</v>
      </c>
      <c r="E93" s="245" t="s">
        <v>52</v>
      </c>
      <c r="F93" s="245" t="s">
        <v>32</v>
      </c>
      <c r="G93" s="248">
        <v>0.47</v>
      </c>
      <c r="H93" s="307">
        <v>17.37</v>
      </c>
      <c r="I93" s="176">
        <f>ROUND(G93*H93,2)</f>
        <v>8.16</v>
      </c>
    </row>
    <row r="94" spans="1:9" ht="12.75">
      <c r="A94" s="146" t="s">
        <v>277</v>
      </c>
      <c r="B94" s="245" t="s">
        <v>7</v>
      </c>
      <c r="C94" s="245" t="s">
        <v>79</v>
      </c>
      <c r="D94" s="246">
        <v>88316</v>
      </c>
      <c r="E94" s="245" t="s">
        <v>10</v>
      </c>
      <c r="F94" s="245" t="s">
        <v>32</v>
      </c>
      <c r="G94" s="248">
        <v>0.171</v>
      </c>
      <c r="H94" s="307">
        <v>13.47</v>
      </c>
      <c r="I94" s="176">
        <f>ROUND(G94*H94,2)</f>
        <v>2.3</v>
      </c>
    </row>
    <row r="95" spans="1:9" ht="38.25">
      <c r="A95" s="187" t="s">
        <v>278</v>
      </c>
      <c r="B95" s="180" t="s">
        <v>7</v>
      </c>
      <c r="C95" s="180" t="s">
        <v>79</v>
      </c>
      <c r="D95" s="181" t="s">
        <v>282</v>
      </c>
      <c r="E95" s="180" t="s">
        <v>283</v>
      </c>
      <c r="F95" s="180" t="s">
        <v>100</v>
      </c>
      <c r="G95" s="182">
        <v>1</v>
      </c>
      <c r="H95" s="183"/>
      <c r="I95" s="184">
        <f>ROUND(SUM(I96:I100),2)</f>
        <v>53.86</v>
      </c>
    </row>
    <row r="96" spans="1:9" ht="33.75" customHeight="1">
      <c r="A96" s="146" t="s">
        <v>279</v>
      </c>
      <c r="B96" s="243" t="s">
        <v>8</v>
      </c>
      <c r="C96" s="243" t="s">
        <v>79</v>
      </c>
      <c r="D96" s="243" t="s">
        <v>284</v>
      </c>
      <c r="E96" s="255" t="s">
        <v>316</v>
      </c>
      <c r="F96" s="243" t="s">
        <v>100</v>
      </c>
      <c r="G96" s="243">
        <v>1.06</v>
      </c>
      <c r="H96" s="309">
        <v>26.9</v>
      </c>
      <c r="I96" s="186">
        <f>ROUND(G96*H96,2)</f>
        <v>28.51</v>
      </c>
    </row>
    <row r="97" spans="1:9" ht="12.75">
      <c r="A97" s="146" t="s">
        <v>280</v>
      </c>
      <c r="B97" s="243" t="s">
        <v>8</v>
      </c>
      <c r="C97" s="243" t="s">
        <v>79</v>
      </c>
      <c r="D97" s="243" t="s">
        <v>285</v>
      </c>
      <c r="E97" s="243" t="s">
        <v>286</v>
      </c>
      <c r="F97" s="243" t="s">
        <v>31</v>
      </c>
      <c r="G97" s="243">
        <v>4.46</v>
      </c>
      <c r="H97" s="309">
        <v>0.55</v>
      </c>
      <c r="I97" s="186">
        <f>ROUND(G97*H97,2)</f>
        <v>2.45</v>
      </c>
    </row>
    <row r="98" spans="1:9" ht="12.75">
      <c r="A98" s="146" t="s">
        <v>281</v>
      </c>
      <c r="B98" s="243" t="s">
        <v>8</v>
      </c>
      <c r="C98" s="243" t="s">
        <v>79</v>
      </c>
      <c r="D98" s="243" t="s">
        <v>287</v>
      </c>
      <c r="E98" s="243" t="s">
        <v>288</v>
      </c>
      <c r="F98" s="243" t="s">
        <v>31</v>
      </c>
      <c r="G98" s="243">
        <v>0.42</v>
      </c>
      <c r="H98" s="309">
        <v>3.5</v>
      </c>
      <c r="I98" s="186">
        <f>ROUND(G98*H98,2)</f>
        <v>1.47</v>
      </c>
    </row>
    <row r="99" spans="1:9" ht="12.75">
      <c r="A99" s="146" t="s">
        <v>309</v>
      </c>
      <c r="B99" s="243" t="s">
        <v>7</v>
      </c>
      <c r="C99" s="243" t="s">
        <v>79</v>
      </c>
      <c r="D99" s="243" t="s">
        <v>289</v>
      </c>
      <c r="E99" s="243" t="s">
        <v>290</v>
      </c>
      <c r="F99" s="243" t="s">
        <v>32</v>
      </c>
      <c r="G99" s="243">
        <v>0.8</v>
      </c>
      <c r="H99" s="304">
        <v>19.71</v>
      </c>
      <c r="I99" s="186">
        <f>ROUND(G99*H99,2)</f>
        <v>15.77</v>
      </c>
    </row>
    <row r="100" spans="1:9" ht="12.75">
      <c r="A100" s="146" t="s">
        <v>310</v>
      </c>
      <c r="B100" s="243" t="s">
        <v>7</v>
      </c>
      <c r="C100" s="243" t="s">
        <v>79</v>
      </c>
      <c r="D100" s="243" t="s">
        <v>247</v>
      </c>
      <c r="E100" s="243" t="s">
        <v>10</v>
      </c>
      <c r="F100" s="243" t="s">
        <v>32</v>
      </c>
      <c r="G100" s="243">
        <v>0.42</v>
      </c>
      <c r="H100" s="304">
        <v>13.47</v>
      </c>
      <c r="I100" s="186">
        <f>ROUND(G100*H100,2)</f>
        <v>5.66</v>
      </c>
    </row>
    <row r="101" spans="1:9" ht="28.5" customHeight="1">
      <c r="A101" s="187" t="s">
        <v>311</v>
      </c>
      <c r="B101" s="180" t="s">
        <v>7</v>
      </c>
      <c r="C101" s="180" t="s">
        <v>79</v>
      </c>
      <c r="D101" s="181" t="s">
        <v>296</v>
      </c>
      <c r="E101" s="180" t="s">
        <v>297</v>
      </c>
      <c r="F101" s="180" t="s">
        <v>100</v>
      </c>
      <c r="G101" s="182">
        <v>1</v>
      </c>
      <c r="H101" s="183"/>
      <c r="I101" s="184">
        <f>ROUND(SUM(I102:I105),2)</f>
        <v>8.85</v>
      </c>
    </row>
    <row r="102" spans="1:9" ht="12.75">
      <c r="A102" s="146" t="s">
        <v>312</v>
      </c>
      <c r="B102" s="243" t="s">
        <v>8</v>
      </c>
      <c r="C102" s="243" t="s">
        <v>79</v>
      </c>
      <c r="D102" s="243" t="s">
        <v>298</v>
      </c>
      <c r="E102" s="243" t="s">
        <v>299</v>
      </c>
      <c r="F102" s="243" t="s">
        <v>30</v>
      </c>
      <c r="G102" s="243">
        <v>0.1</v>
      </c>
      <c r="H102" s="307">
        <v>0.33</v>
      </c>
      <c r="I102" s="176">
        <f>ROUND(G102*H102,2)</f>
        <v>0.03</v>
      </c>
    </row>
    <row r="103" spans="1:9" ht="12.75">
      <c r="A103" s="146" t="s">
        <v>313</v>
      </c>
      <c r="B103" s="243" t="s">
        <v>8</v>
      </c>
      <c r="C103" s="243" t="s">
        <v>79</v>
      </c>
      <c r="D103" s="243" t="s">
        <v>300</v>
      </c>
      <c r="E103" s="243" t="s">
        <v>301</v>
      </c>
      <c r="F103" s="243" t="s">
        <v>302</v>
      </c>
      <c r="G103" s="243">
        <v>0.0489</v>
      </c>
      <c r="H103" s="307">
        <v>38.5</v>
      </c>
      <c r="I103" s="176">
        <f>ROUND(G103*H103,2)</f>
        <v>1.88</v>
      </c>
    </row>
    <row r="104" spans="1:9" ht="12.75">
      <c r="A104" s="146" t="s">
        <v>314</v>
      </c>
      <c r="B104" s="243" t="s">
        <v>7</v>
      </c>
      <c r="C104" s="243" t="s">
        <v>79</v>
      </c>
      <c r="D104" s="243" t="s">
        <v>295</v>
      </c>
      <c r="E104" s="243" t="s">
        <v>123</v>
      </c>
      <c r="F104" s="243" t="s">
        <v>32</v>
      </c>
      <c r="G104" s="243">
        <v>0.312</v>
      </c>
      <c r="H104" s="307">
        <v>17.31</v>
      </c>
      <c r="I104" s="176">
        <f>ROUND(G104*H104,2)</f>
        <v>5.4</v>
      </c>
    </row>
    <row r="105" spans="1:9" ht="12.75">
      <c r="A105" s="146" t="s">
        <v>315</v>
      </c>
      <c r="B105" s="243" t="s">
        <v>7</v>
      </c>
      <c r="C105" s="243" t="s">
        <v>79</v>
      </c>
      <c r="D105" s="243" t="s">
        <v>247</v>
      </c>
      <c r="E105" s="243" t="s">
        <v>10</v>
      </c>
      <c r="F105" s="243" t="s">
        <v>32</v>
      </c>
      <c r="G105" s="243">
        <v>0.114</v>
      </c>
      <c r="H105" s="304">
        <v>13.47</v>
      </c>
      <c r="I105" s="176">
        <f>ROUND(G105*H105,2)</f>
        <v>1.54</v>
      </c>
    </row>
    <row r="106" spans="1:9" ht="12.75">
      <c r="A106" s="187" t="s">
        <v>274</v>
      </c>
      <c r="B106" s="187" t="s">
        <v>7</v>
      </c>
      <c r="C106" s="210" t="s">
        <v>79</v>
      </c>
      <c r="D106" s="210" t="s">
        <v>291</v>
      </c>
      <c r="E106" s="211" t="s">
        <v>292</v>
      </c>
      <c r="F106" s="210" t="s">
        <v>100</v>
      </c>
      <c r="G106" s="212">
        <v>1</v>
      </c>
      <c r="H106" s="183"/>
      <c r="I106" s="184">
        <f>ROUND(SUM(I107:I109),2)</f>
        <v>1.87</v>
      </c>
    </row>
    <row r="107" spans="1:9" ht="12.75">
      <c r="A107" s="146" t="s">
        <v>317</v>
      </c>
      <c r="B107" s="243" t="s">
        <v>8</v>
      </c>
      <c r="C107" s="243" t="s">
        <v>79</v>
      </c>
      <c r="D107" s="243" t="s">
        <v>293</v>
      </c>
      <c r="E107" s="243" t="s">
        <v>294</v>
      </c>
      <c r="F107" s="243" t="s">
        <v>78</v>
      </c>
      <c r="G107" s="243">
        <v>0.16</v>
      </c>
      <c r="H107" s="307">
        <v>6.27</v>
      </c>
      <c r="I107" s="176">
        <f>ROUND(G107*H107,2)</f>
        <v>1</v>
      </c>
    </row>
    <row r="108" spans="1:9" ht="12.75">
      <c r="A108" s="146" t="s">
        <v>318</v>
      </c>
      <c r="B108" s="243" t="s">
        <v>7</v>
      </c>
      <c r="C108" s="243" t="s">
        <v>79</v>
      </c>
      <c r="D108" s="243" t="s">
        <v>295</v>
      </c>
      <c r="E108" s="243" t="s">
        <v>123</v>
      </c>
      <c r="F108" s="243" t="s">
        <v>32</v>
      </c>
      <c r="G108" s="243">
        <v>0.039</v>
      </c>
      <c r="H108" s="307">
        <v>17.31</v>
      </c>
      <c r="I108" s="176">
        <f>ROUND(G108*H108,2)</f>
        <v>0.68</v>
      </c>
    </row>
    <row r="109" spans="1:9" ht="12.75">
      <c r="A109" s="146" t="s">
        <v>319</v>
      </c>
      <c r="B109" s="243" t="s">
        <v>7</v>
      </c>
      <c r="C109" s="243" t="s">
        <v>79</v>
      </c>
      <c r="D109" s="243" t="s">
        <v>247</v>
      </c>
      <c r="E109" s="243" t="s">
        <v>10</v>
      </c>
      <c r="F109" s="243" t="s">
        <v>32</v>
      </c>
      <c r="G109" s="243">
        <v>0.014</v>
      </c>
      <c r="H109" s="307">
        <v>13.47</v>
      </c>
      <c r="I109" s="176">
        <f>ROUND(G109*H109,2)</f>
        <v>0.19</v>
      </c>
    </row>
    <row r="110" spans="1:9" ht="25.5" customHeight="1">
      <c r="A110" s="190" t="s">
        <v>320</v>
      </c>
      <c r="B110" s="188" t="s">
        <v>7</v>
      </c>
      <c r="C110" s="188" t="s">
        <v>79</v>
      </c>
      <c r="D110" s="188" t="s">
        <v>303</v>
      </c>
      <c r="E110" s="189" t="s">
        <v>324</v>
      </c>
      <c r="F110" s="208" t="s">
        <v>100</v>
      </c>
      <c r="G110" s="209">
        <v>1</v>
      </c>
      <c r="H110" s="183"/>
      <c r="I110" s="184">
        <f>ROUND(SUM(I111:I113),2)</f>
        <v>10.96</v>
      </c>
    </row>
    <row r="111" spans="1:9" ht="12.75">
      <c r="A111" s="256" t="s">
        <v>321</v>
      </c>
      <c r="B111" s="243" t="s">
        <v>8</v>
      </c>
      <c r="C111" s="243" t="s">
        <v>79</v>
      </c>
      <c r="D111" s="243" t="s">
        <v>304</v>
      </c>
      <c r="E111" s="243" t="s">
        <v>305</v>
      </c>
      <c r="F111" s="243" t="s">
        <v>78</v>
      </c>
      <c r="G111" s="243" t="s">
        <v>306</v>
      </c>
      <c r="H111" s="307">
        <v>20.58</v>
      </c>
      <c r="I111" s="176">
        <f>ROUND(G111*H111,2)</f>
        <v>6.79</v>
      </c>
    </row>
    <row r="112" spans="1:9" ht="12.75">
      <c r="A112" s="256" t="s">
        <v>322</v>
      </c>
      <c r="B112" s="243" t="s">
        <v>7</v>
      </c>
      <c r="C112" s="243" t="s">
        <v>79</v>
      </c>
      <c r="D112" s="243" t="s">
        <v>295</v>
      </c>
      <c r="E112" s="243" t="s">
        <v>123</v>
      </c>
      <c r="F112" s="243" t="s">
        <v>32</v>
      </c>
      <c r="G112" s="243" t="s">
        <v>307</v>
      </c>
      <c r="H112" s="307">
        <v>17.31</v>
      </c>
      <c r="I112" s="176">
        <f>ROUND(G112*H112,2)</f>
        <v>3.24</v>
      </c>
    </row>
    <row r="113" spans="1:9" ht="12.75">
      <c r="A113" s="256" t="s">
        <v>323</v>
      </c>
      <c r="B113" s="243" t="s">
        <v>7</v>
      </c>
      <c r="C113" s="243" t="s">
        <v>79</v>
      </c>
      <c r="D113" s="243" t="s">
        <v>247</v>
      </c>
      <c r="E113" s="243" t="s">
        <v>10</v>
      </c>
      <c r="F113" s="243" t="s">
        <v>32</v>
      </c>
      <c r="G113" s="243" t="s">
        <v>308</v>
      </c>
      <c r="H113" s="307">
        <v>13.47</v>
      </c>
      <c r="I113" s="176">
        <f>ROUND(G113*H113,2)</f>
        <v>0.93</v>
      </c>
    </row>
    <row r="114" spans="1:9" ht="12.75">
      <c r="A114" s="190" t="s">
        <v>325</v>
      </c>
      <c r="B114" s="188" t="s">
        <v>7</v>
      </c>
      <c r="C114" s="188" t="s">
        <v>79</v>
      </c>
      <c r="D114" s="188" t="s">
        <v>326</v>
      </c>
      <c r="E114" s="189" t="s">
        <v>327</v>
      </c>
      <c r="F114" s="208" t="s">
        <v>117</v>
      </c>
      <c r="G114" s="209">
        <v>1</v>
      </c>
      <c r="H114" s="183"/>
      <c r="I114" s="184">
        <f>ROUND(SUM(I115:I117),2)</f>
        <v>38.57</v>
      </c>
    </row>
    <row r="115" spans="1:9" ht="12.75">
      <c r="A115" s="256" t="s">
        <v>332</v>
      </c>
      <c r="B115" s="243" t="s">
        <v>8</v>
      </c>
      <c r="C115" s="243" t="s">
        <v>79</v>
      </c>
      <c r="D115" s="243" t="s">
        <v>328</v>
      </c>
      <c r="E115" s="243" t="s">
        <v>329</v>
      </c>
      <c r="F115" s="243" t="s">
        <v>117</v>
      </c>
      <c r="G115" s="243" t="s">
        <v>68</v>
      </c>
      <c r="H115" s="307">
        <v>21.35</v>
      </c>
      <c r="I115" s="176">
        <f>ROUND(G115*H115,2)</f>
        <v>21.35</v>
      </c>
    </row>
    <row r="116" spans="1:9" ht="12.75">
      <c r="A116" s="256" t="s">
        <v>333</v>
      </c>
      <c r="B116" s="243" t="s">
        <v>7</v>
      </c>
      <c r="C116" s="243" t="s">
        <v>79</v>
      </c>
      <c r="D116" s="243" t="s">
        <v>289</v>
      </c>
      <c r="E116" s="243" t="s">
        <v>290</v>
      </c>
      <c r="F116" s="243" t="s">
        <v>32</v>
      </c>
      <c r="G116" s="243" t="s">
        <v>330</v>
      </c>
      <c r="H116" s="307">
        <v>19.71</v>
      </c>
      <c r="I116" s="176">
        <f>ROUND(G116*H116,2)</f>
        <v>11.83</v>
      </c>
    </row>
    <row r="117" spans="1:9" ht="12.75">
      <c r="A117" s="256" t="s">
        <v>334</v>
      </c>
      <c r="B117" s="243" t="s">
        <v>7</v>
      </c>
      <c r="C117" s="243" t="s">
        <v>79</v>
      </c>
      <c r="D117" s="243" t="s">
        <v>247</v>
      </c>
      <c r="E117" s="243" t="s">
        <v>10</v>
      </c>
      <c r="F117" s="243" t="s">
        <v>32</v>
      </c>
      <c r="G117" s="243" t="s">
        <v>331</v>
      </c>
      <c r="H117" s="307">
        <v>13.47</v>
      </c>
      <c r="I117" s="176">
        <f>ROUND(G117*H117,2)</f>
        <v>5.39</v>
      </c>
    </row>
    <row r="118" spans="1:9" ht="12.75">
      <c r="A118" s="187" t="s">
        <v>335</v>
      </c>
      <c r="B118" s="159" t="s">
        <v>7</v>
      </c>
      <c r="C118" s="159" t="s">
        <v>22</v>
      </c>
      <c r="D118" s="160" t="s">
        <v>91</v>
      </c>
      <c r="E118" s="161" t="s">
        <v>336</v>
      </c>
      <c r="F118" s="162" t="s">
        <v>100</v>
      </c>
      <c r="G118" s="163">
        <v>1</v>
      </c>
      <c r="H118" s="164"/>
      <c r="I118" s="165">
        <f>ROUND(SUM(I119:I120),2)</f>
        <v>10.69</v>
      </c>
    </row>
    <row r="119" spans="1:9" ht="12.75">
      <c r="A119" s="146" t="s">
        <v>178</v>
      </c>
      <c r="B119" s="237" t="s">
        <v>7</v>
      </c>
      <c r="C119" s="237" t="s">
        <v>29</v>
      </c>
      <c r="D119" s="238">
        <v>88316</v>
      </c>
      <c r="E119" s="257" t="s">
        <v>10</v>
      </c>
      <c r="F119" s="148" t="s">
        <v>32</v>
      </c>
      <c r="G119" s="240">
        <v>0.6</v>
      </c>
      <c r="H119" s="304">
        <v>13.47</v>
      </c>
      <c r="I119" s="177">
        <f>ROUND(G119*H119,2)</f>
        <v>8.08</v>
      </c>
    </row>
    <row r="120" spans="1:9" ht="12.75">
      <c r="A120" s="146" t="s">
        <v>179</v>
      </c>
      <c r="B120" s="241" t="s">
        <v>7</v>
      </c>
      <c r="C120" s="241" t="s">
        <v>29</v>
      </c>
      <c r="D120" s="238">
        <v>88309</v>
      </c>
      <c r="E120" s="216" t="s">
        <v>99</v>
      </c>
      <c r="F120" s="148" t="s">
        <v>32</v>
      </c>
      <c r="G120" s="240">
        <v>0.15</v>
      </c>
      <c r="H120" s="304">
        <v>17.37</v>
      </c>
      <c r="I120" s="177">
        <f>ROUND(G120*H120,2)</f>
        <v>2.61</v>
      </c>
    </row>
    <row r="121" spans="1:9" ht="25.5">
      <c r="A121" s="187" t="s">
        <v>339</v>
      </c>
      <c r="B121" s="180" t="s">
        <v>7</v>
      </c>
      <c r="C121" s="180" t="s">
        <v>122</v>
      </c>
      <c r="D121" s="181" t="s">
        <v>337</v>
      </c>
      <c r="E121" s="180" t="s">
        <v>338</v>
      </c>
      <c r="F121" s="180" t="s">
        <v>100</v>
      </c>
      <c r="G121" s="182">
        <v>1</v>
      </c>
      <c r="H121" s="183"/>
      <c r="I121" s="184">
        <f>ROUND(SUM(I122:I125),2)</f>
        <v>171.64</v>
      </c>
    </row>
    <row r="122" spans="1:9" ht="12.75">
      <c r="A122" s="146" t="s">
        <v>348</v>
      </c>
      <c r="B122" s="243" t="s">
        <v>8</v>
      </c>
      <c r="C122" s="243" t="s">
        <v>122</v>
      </c>
      <c r="D122" s="243" t="s">
        <v>340</v>
      </c>
      <c r="E122" s="243" t="s">
        <v>341</v>
      </c>
      <c r="F122" s="243" t="s">
        <v>100</v>
      </c>
      <c r="G122" s="243" t="s">
        <v>342</v>
      </c>
      <c r="H122" s="307">
        <v>137.36</v>
      </c>
      <c r="I122" s="176">
        <f>ROUND(G122*H122,2)</f>
        <v>151.1</v>
      </c>
    </row>
    <row r="123" spans="1:9" ht="12.75">
      <c r="A123" s="146" t="s">
        <v>349</v>
      </c>
      <c r="B123" s="243" t="s">
        <v>8</v>
      </c>
      <c r="C123" s="243" t="s">
        <v>122</v>
      </c>
      <c r="D123" s="243" t="s">
        <v>343</v>
      </c>
      <c r="E123" s="243" t="s">
        <v>344</v>
      </c>
      <c r="F123" s="243" t="s">
        <v>31</v>
      </c>
      <c r="G123" s="243" t="s">
        <v>345</v>
      </c>
      <c r="H123" s="307">
        <v>20.48</v>
      </c>
      <c r="I123" s="176">
        <f>ROUND(G123*H123,2)</f>
        <v>2.46</v>
      </c>
    </row>
    <row r="124" spans="1:9" ht="12.75">
      <c r="A124" s="146" t="s">
        <v>350</v>
      </c>
      <c r="B124" s="243" t="s">
        <v>7</v>
      </c>
      <c r="C124" s="243" t="s">
        <v>79</v>
      </c>
      <c r="D124" s="243" t="s">
        <v>289</v>
      </c>
      <c r="E124" s="243" t="s">
        <v>290</v>
      </c>
      <c r="F124" s="243" t="s">
        <v>32</v>
      </c>
      <c r="G124" s="243" t="s">
        <v>347</v>
      </c>
      <c r="H124" s="307">
        <v>19.71</v>
      </c>
      <c r="I124" s="176">
        <f>ROUND(G124*H124,2)</f>
        <v>9.86</v>
      </c>
    </row>
    <row r="125" spans="1:9" ht="12.75">
      <c r="A125" s="146" t="s">
        <v>351</v>
      </c>
      <c r="B125" s="243" t="s">
        <v>7</v>
      </c>
      <c r="C125" s="243" t="s">
        <v>79</v>
      </c>
      <c r="D125" s="243" t="s">
        <v>247</v>
      </c>
      <c r="E125" s="243" t="s">
        <v>10</v>
      </c>
      <c r="F125" s="243" t="s">
        <v>32</v>
      </c>
      <c r="G125" s="243" t="s">
        <v>346</v>
      </c>
      <c r="H125" s="304">
        <v>13.47</v>
      </c>
      <c r="I125" s="176">
        <f>ROUND(G125*H125,2)</f>
        <v>8.22</v>
      </c>
    </row>
    <row r="126" spans="1:9" ht="25.5">
      <c r="A126" s="187" t="s">
        <v>793</v>
      </c>
      <c r="B126" s="195" t="s">
        <v>7</v>
      </c>
      <c r="C126" s="195" t="s">
        <v>22</v>
      </c>
      <c r="D126" s="196" t="s">
        <v>91</v>
      </c>
      <c r="E126" s="195" t="s">
        <v>790</v>
      </c>
      <c r="F126" s="195" t="s">
        <v>359</v>
      </c>
      <c r="G126" s="182">
        <v>1</v>
      </c>
      <c r="H126" s="198"/>
      <c r="I126" s="199">
        <f>ROUND(SUM(I127:I142),2)</f>
        <v>880.05</v>
      </c>
    </row>
    <row r="127" spans="1:9" ht="25.5">
      <c r="A127" s="146" t="s">
        <v>794</v>
      </c>
      <c r="B127" s="243" t="s">
        <v>8</v>
      </c>
      <c r="C127" s="243" t="s">
        <v>22</v>
      </c>
      <c r="D127" s="243" t="s">
        <v>791</v>
      </c>
      <c r="E127" s="255" t="s">
        <v>792</v>
      </c>
      <c r="F127" s="243" t="s">
        <v>359</v>
      </c>
      <c r="G127" s="243">
        <v>1</v>
      </c>
      <c r="H127" s="307">
        <v>546.73</v>
      </c>
      <c r="I127" s="176">
        <f>ROUND(G127*H127,2)</f>
        <v>546.73</v>
      </c>
    </row>
    <row r="128" spans="1:9" ht="12.75">
      <c r="A128" s="146" t="s">
        <v>802</v>
      </c>
      <c r="B128" s="243" t="s">
        <v>8</v>
      </c>
      <c r="C128" s="243" t="s">
        <v>79</v>
      </c>
      <c r="D128" s="145">
        <v>546</v>
      </c>
      <c r="E128" s="269" t="s">
        <v>709</v>
      </c>
      <c r="F128" s="148" t="s">
        <v>31</v>
      </c>
      <c r="G128" s="243" t="s">
        <v>796</v>
      </c>
      <c r="H128" s="307">
        <v>5.11</v>
      </c>
      <c r="I128" s="268">
        <f aca="true" t="shared" si="5" ref="I128:I134">ROUND(G128*H128,2)</f>
        <v>76.65</v>
      </c>
    </row>
    <row r="129" spans="1:9" ht="25.5">
      <c r="A129" s="146" t="s">
        <v>803</v>
      </c>
      <c r="B129" s="243" t="s">
        <v>8</v>
      </c>
      <c r="C129" s="243" t="s">
        <v>79</v>
      </c>
      <c r="D129" s="243" t="s">
        <v>798</v>
      </c>
      <c r="E129" s="255" t="s">
        <v>795</v>
      </c>
      <c r="F129" s="243" t="s">
        <v>359</v>
      </c>
      <c r="G129" s="243" t="s">
        <v>797</v>
      </c>
      <c r="H129" s="307">
        <v>1.4</v>
      </c>
      <c r="I129" s="176">
        <f t="shared" si="5"/>
        <v>12.6</v>
      </c>
    </row>
    <row r="130" spans="1:9" ht="12.75">
      <c r="A130" s="146" t="s">
        <v>804</v>
      </c>
      <c r="B130" s="243" t="s">
        <v>8</v>
      </c>
      <c r="C130" s="243" t="s">
        <v>79</v>
      </c>
      <c r="D130" s="243" t="s">
        <v>720</v>
      </c>
      <c r="E130" s="256" t="s">
        <v>719</v>
      </c>
      <c r="F130" s="243" t="s">
        <v>78</v>
      </c>
      <c r="G130" s="243" t="s">
        <v>345</v>
      </c>
      <c r="H130" s="307">
        <v>22.33</v>
      </c>
      <c r="I130" s="176">
        <f t="shared" si="5"/>
        <v>2.68</v>
      </c>
    </row>
    <row r="131" spans="1:9" ht="12.75">
      <c r="A131" s="146" t="s">
        <v>805</v>
      </c>
      <c r="B131" s="243" t="s">
        <v>7</v>
      </c>
      <c r="C131" s="243" t="s">
        <v>79</v>
      </c>
      <c r="D131" s="243" t="s">
        <v>295</v>
      </c>
      <c r="E131" s="256" t="s">
        <v>123</v>
      </c>
      <c r="F131" s="243" t="s">
        <v>32</v>
      </c>
      <c r="G131" s="243" t="s">
        <v>721</v>
      </c>
      <c r="H131" s="307">
        <v>17.31</v>
      </c>
      <c r="I131" s="176">
        <f t="shared" si="5"/>
        <v>13.85</v>
      </c>
    </row>
    <row r="132" spans="1:9" ht="12.75">
      <c r="A132" s="146" t="s">
        <v>806</v>
      </c>
      <c r="B132" s="243" t="s">
        <v>7</v>
      </c>
      <c r="C132" s="243" t="s">
        <v>79</v>
      </c>
      <c r="D132" s="243" t="s">
        <v>247</v>
      </c>
      <c r="E132" s="256" t="s">
        <v>10</v>
      </c>
      <c r="F132" s="243" t="s">
        <v>32</v>
      </c>
      <c r="G132" s="243" t="s">
        <v>721</v>
      </c>
      <c r="H132" s="304">
        <v>13.47</v>
      </c>
      <c r="I132" s="176">
        <f t="shared" si="5"/>
        <v>10.78</v>
      </c>
    </row>
    <row r="133" spans="1:9" ht="12.75">
      <c r="A133" s="146" t="s">
        <v>807</v>
      </c>
      <c r="B133" s="243" t="s">
        <v>8</v>
      </c>
      <c r="C133" s="243" t="s">
        <v>79</v>
      </c>
      <c r="D133" s="145">
        <v>3768</v>
      </c>
      <c r="E133" s="269" t="s">
        <v>722</v>
      </c>
      <c r="F133" s="245" t="s">
        <v>359</v>
      </c>
      <c r="G133" s="272">
        <v>0.3</v>
      </c>
      <c r="H133" s="308">
        <v>1.41</v>
      </c>
      <c r="I133" s="176">
        <f t="shared" si="5"/>
        <v>0.42</v>
      </c>
    </row>
    <row r="134" spans="1:9" ht="12.75">
      <c r="A134" s="146" t="s">
        <v>808</v>
      </c>
      <c r="B134" s="243" t="s">
        <v>8</v>
      </c>
      <c r="C134" s="243" t="s">
        <v>79</v>
      </c>
      <c r="D134" s="145">
        <v>5318</v>
      </c>
      <c r="E134" s="269" t="s">
        <v>723</v>
      </c>
      <c r="F134" s="245" t="s">
        <v>78</v>
      </c>
      <c r="G134" s="271">
        <v>0.05</v>
      </c>
      <c r="H134" s="308">
        <v>12.24</v>
      </c>
      <c r="I134" s="176">
        <f t="shared" si="5"/>
        <v>0.61</v>
      </c>
    </row>
    <row r="135" spans="1:9" ht="12.75">
      <c r="A135" s="146" t="s">
        <v>809</v>
      </c>
      <c r="B135" s="243" t="s">
        <v>7</v>
      </c>
      <c r="C135" s="243" t="s">
        <v>79</v>
      </c>
      <c r="D135" s="243" t="s">
        <v>799</v>
      </c>
      <c r="E135" s="256" t="s">
        <v>800</v>
      </c>
      <c r="F135" s="243" t="s">
        <v>32</v>
      </c>
      <c r="G135" s="270">
        <v>3</v>
      </c>
      <c r="H135" s="307">
        <v>16.66</v>
      </c>
      <c r="I135" s="176">
        <f aca="true" t="shared" si="6" ref="I135:I142">ROUND(G135*H135,2)</f>
        <v>49.98</v>
      </c>
    </row>
    <row r="136" spans="1:9" ht="12.75">
      <c r="A136" s="146" t="s">
        <v>810</v>
      </c>
      <c r="B136" s="243" t="s">
        <v>7</v>
      </c>
      <c r="C136" s="243" t="s">
        <v>79</v>
      </c>
      <c r="D136" s="243" t="s">
        <v>801</v>
      </c>
      <c r="E136" s="256" t="s">
        <v>10</v>
      </c>
      <c r="F136" s="243" t="s">
        <v>32</v>
      </c>
      <c r="G136" s="270">
        <v>3</v>
      </c>
      <c r="H136" s="304">
        <v>13.47</v>
      </c>
      <c r="I136" s="176">
        <f t="shared" si="6"/>
        <v>40.41</v>
      </c>
    </row>
    <row r="137" spans="1:9" ht="12.75">
      <c r="A137" s="146" t="s">
        <v>811</v>
      </c>
      <c r="B137" s="245" t="s">
        <v>8</v>
      </c>
      <c r="C137" s="245" t="s">
        <v>122</v>
      </c>
      <c r="D137" s="246" t="s">
        <v>356</v>
      </c>
      <c r="E137" s="247" t="s">
        <v>354</v>
      </c>
      <c r="F137" s="245" t="s">
        <v>117</v>
      </c>
      <c r="G137" s="270">
        <v>3</v>
      </c>
      <c r="H137" s="307">
        <v>10.4</v>
      </c>
      <c r="I137" s="176">
        <f t="shared" si="6"/>
        <v>31.2</v>
      </c>
    </row>
    <row r="138" spans="1:9" ht="12.75">
      <c r="A138" s="146" t="s">
        <v>812</v>
      </c>
      <c r="B138" s="245" t="s">
        <v>8</v>
      </c>
      <c r="C138" s="245" t="s">
        <v>122</v>
      </c>
      <c r="D138" s="246" t="s">
        <v>360</v>
      </c>
      <c r="E138" s="247" t="s">
        <v>358</v>
      </c>
      <c r="F138" s="245" t="s">
        <v>359</v>
      </c>
      <c r="G138" s="270">
        <v>3</v>
      </c>
      <c r="H138" s="307">
        <v>9.83</v>
      </c>
      <c r="I138" s="176">
        <f t="shared" si="6"/>
        <v>29.49</v>
      </c>
    </row>
    <row r="139" spans="1:9" ht="30.75" customHeight="1">
      <c r="A139" s="146" t="s">
        <v>813</v>
      </c>
      <c r="B139" s="245" t="s">
        <v>8</v>
      </c>
      <c r="C139" s="245" t="s">
        <v>79</v>
      </c>
      <c r="D139" s="246">
        <v>1022</v>
      </c>
      <c r="E139" s="247" t="s">
        <v>128</v>
      </c>
      <c r="F139" s="243" t="s">
        <v>117</v>
      </c>
      <c r="G139" s="243">
        <v>1.19</v>
      </c>
      <c r="H139" s="307">
        <v>1.79</v>
      </c>
      <c r="I139" s="176">
        <f t="shared" si="6"/>
        <v>2.13</v>
      </c>
    </row>
    <row r="140" spans="1:9" ht="12.75">
      <c r="A140" s="146" t="s">
        <v>814</v>
      </c>
      <c r="B140" s="245" t="s">
        <v>8</v>
      </c>
      <c r="C140" s="245" t="s">
        <v>79</v>
      </c>
      <c r="D140" s="246">
        <v>21127</v>
      </c>
      <c r="E140" s="256" t="s">
        <v>129</v>
      </c>
      <c r="F140" s="243" t="s">
        <v>30</v>
      </c>
      <c r="G140" s="243">
        <v>0.009</v>
      </c>
      <c r="H140" s="307">
        <v>4.1</v>
      </c>
      <c r="I140" s="176">
        <f t="shared" si="6"/>
        <v>0.04</v>
      </c>
    </row>
    <row r="141" spans="1:9" ht="12.75">
      <c r="A141" s="146" t="s">
        <v>815</v>
      </c>
      <c r="B141" s="245" t="s">
        <v>7</v>
      </c>
      <c r="C141" s="245" t="s">
        <v>79</v>
      </c>
      <c r="D141" s="246">
        <v>88247</v>
      </c>
      <c r="E141" s="256" t="s">
        <v>125</v>
      </c>
      <c r="F141" s="243" t="s">
        <v>32</v>
      </c>
      <c r="G141" s="243" t="s">
        <v>80</v>
      </c>
      <c r="H141" s="307">
        <v>13.71</v>
      </c>
      <c r="I141" s="176">
        <f t="shared" si="6"/>
        <v>27.42</v>
      </c>
    </row>
    <row r="142" spans="1:9" ht="12.75">
      <c r="A142" s="146" t="s">
        <v>816</v>
      </c>
      <c r="B142" s="245" t="s">
        <v>7</v>
      </c>
      <c r="C142" s="245" t="s">
        <v>79</v>
      </c>
      <c r="D142" s="246">
        <v>88264</v>
      </c>
      <c r="E142" s="256" t="s">
        <v>126</v>
      </c>
      <c r="F142" s="243" t="s">
        <v>32</v>
      </c>
      <c r="G142" s="243" t="s">
        <v>80</v>
      </c>
      <c r="H142" s="307">
        <v>17.53</v>
      </c>
      <c r="I142" s="176">
        <f t="shared" si="6"/>
        <v>35.06</v>
      </c>
    </row>
    <row r="143" spans="1:9" ht="12.75">
      <c r="A143" s="258" t="s">
        <v>149</v>
      </c>
      <c r="B143" s="259"/>
      <c r="C143" s="259"/>
      <c r="D143" s="259"/>
      <c r="E143" s="215" t="s">
        <v>124</v>
      </c>
      <c r="F143" s="259"/>
      <c r="G143" s="260"/>
      <c r="H143" s="157"/>
      <c r="I143" s="158"/>
    </row>
    <row r="144" spans="1:9" ht="25.5">
      <c r="A144" s="187" t="s">
        <v>150</v>
      </c>
      <c r="B144" s="195" t="s">
        <v>7</v>
      </c>
      <c r="C144" s="195" t="s">
        <v>122</v>
      </c>
      <c r="D144" s="196" t="s">
        <v>355</v>
      </c>
      <c r="E144" s="195" t="s">
        <v>354</v>
      </c>
      <c r="F144" s="195" t="s">
        <v>117</v>
      </c>
      <c r="G144" s="197">
        <v>1</v>
      </c>
      <c r="H144" s="198"/>
      <c r="I144" s="199">
        <f>ROUND(SUM(I145:I147),2)</f>
        <v>20.31</v>
      </c>
    </row>
    <row r="145" spans="1:9" ht="12.75">
      <c r="A145" s="146" t="s">
        <v>151</v>
      </c>
      <c r="B145" s="245" t="s">
        <v>8</v>
      </c>
      <c r="C145" s="245" t="s">
        <v>122</v>
      </c>
      <c r="D145" s="246" t="s">
        <v>356</v>
      </c>
      <c r="E145" s="245" t="s">
        <v>354</v>
      </c>
      <c r="F145" s="245" t="s">
        <v>117</v>
      </c>
      <c r="G145" s="248">
        <v>1.05</v>
      </c>
      <c r="H145" s="307">
        <v>10.4</v>
      </c>
      <c r="I145" s="176">
        <f>ROUND(G145*H145,2)</f>
        <v>10.92</v>
      </c>
    </row>
    <row r="146" spans="1:9" ht="12.75">
      <c r="A146" s="146" t="s">
        <v>361</v>
      </c>
      <c r="B146" s="245" t="s">
        <v>7</v>
      </c>
      <c r="C146" s="245" t="s">
        <v>79</v>
      </c>
      <c r="D146" s="246">
        <v>88247</v>
      </c>
      <c r="E146" s="245" t="s">
        <v>125</v>
      </c>
      <c r="F146" s="245" t="s">
        <v>32</v>
      </c>
      <c r="G146" s="248">
        <v>0.3</v>
      </c>
      <c r="H146" s="307">
        <v>13.77</v>
      </c>
      <c r="I146" s="176">
        <f>ROUND(G146*H146,2)</f>
        <v>4.13</v>
      </c>
    </row>
    <row r="147" spans="1:9" ht="12.75">
      <c r="A147" s="146" t="s">
        <v>362</v>
      </c>
      <c r="B147" s="245" t="s">
        <v>7</v>
      </c>
      <c r="C147" s="245" t="s">
        <v>79</v>
      </c>
      <c r="D147" s="246">
        <v>88264</v>
      </c>
      <c r="E147" s="245" t="s">
        <v>126</v>
      </c>
      <c r="F147" s="245" t="s">
        <v>32</v>
      </c>
      <c r="G147" s="248">
        <v>0.3</v>
      </c>
      <c r="H147" s="307">
        <v>17.53</v>
      </c>
      <c r="I147" s="176">
        <f>ROUND(G147*H147,2)</f>
        <v>5.26</v>
      </c>
    </row>
    <row r="148" spans="1:9" ht="25.5">
      <c r="A148" s="187" t="s">
        <v>152</v>
      </c>
      <c r="B148" s="195" t="s">
        <v>7</v>
      </c>
      <c r="C148" s="195" t="s">
        <v>122</v>
      </c>
      <c r="D148" s="196" t="s">
        <v>357</v>
      </c>
      <c r="E148" s="195" t="s">
        <v>358</v>
      </c>
      <c r="F148" s="195" t="s">
        <v>359</v>
      </c>
      <c r="G148" s="197">
        <v>1</v>
      </c>
      <c r="H148" s="198"/>
      <c r="I148" s="199">
        <f>ROUND(SUM(I149:I151),2)</f>
        <v>19.22</v>
      </c>
    </row>
    <row r="149" spans="1:9" ht="12.75">
      <c r="A149" s="146" t="s">
        <v>153</v>
      </c>
      <c r="B149" s="245" t="s">
        <v>8</v>
      </c>
      <c r="C149" s="245" t="s">
        <v>122</v>
      </c>
      <c r="D149" s="246" t="s">
        <v>360</v>
      </c>
      <c r="E149" s="245" t="s">
        <v>358</v>
      </c>
      <c r="F149" s="245" t="s">
        <v>359</v>
      </c>
      <c r="G149" s="248">
        <v>1</v>
      </c>
      <c r="H149" s="307">
        <v>9.83</v>
      </c>
      <c r="I149" s="176">
        <f>ROUND(G149*H149,2)</f>
        <v>9.83</v>
      </c>
    </row>
    <row r="150" spans="1:9" ht="12.75">
      <c r="A150" s="146" t="s">
        <v>154</v>
      </c>
      <c r="B150" s="245" t="s">
        <v>7</v>
      </c>
      <c r="C150" s="245" t="s">
        <v>79</v>
      </c>
      <c r="D150" s="246">
        <v>88247</v>
      </c>
      <c r="E150" s="245" t="s">
        <v>125</v>
      </c>
      <c r="F150" s="245" t="s">
        <v>32</v>
      </c>
      <c r="G150" s="248">
        <v>0.3</v>
      </c>
      <c r="H150" s="307">
        <v>13.77</v>
      </c>
      <c r="I150" s="176">
        <f>ROUND(G150*H150,2)</f>
        <v>4.13</v>
      </c>
    </row>
    <row r="151" spans="1:9" ht="12.75">
      <c r="A151" s="146" t="s">
        <v>155</v>
      </c>
      <c r="B151" s="245" t="s">
        <v>7</v>
      </c>
      <c r="C151" s="245" t="s">
        <v>79</v>
      </c>
      <c r="D151" s="246">
        <v>88264</v>
      </c>
      <c r="E151" s="245" t="s">
        <v>126</v>
      </c>
      <c r="F151" s="245" t="s">
        <v>32</v>
      </c>
      <c r="G151" s="248">
        <v>0.3</v>
      </c>
      <c r="H151" s="307">
        <v>17.53</v>
      </c>
      <c r="I151" s="176">
        <f>ROUND(G151*H151,2)</f>
        <v>5.26</v>
      </c>
    </row>
    <row r="152" spans="1:9" ht="25.5">
      <c r="A152" s="187" t="s">
        <v>156</v>
      </c>
      <c r="B152" s="195" t="s">
        <v>7</v>
      </c>
      <c r="C152" s="195" t="s">
        <v>79</v>
      </c>
      <c r="D152" s="196">
        <v>91927</v>
      </c>
      <c r="E152" s="195" t="s">
        <v>127</v>
      </c>
      <c r="F152" s="195" t="s">
        <v>117</v>
      </c>
      <c r="G152" s="197">
        <v>1</v>
      </c>
      <c r="H152" s="198"/>
      <c r="I152" s="199">
        <f>ROUND(SUM(I153:I156),2)</f>
        <v>3.11</v>
      </c>
    </row>
    <row r="153" spans="1:9" ht="38.25">
      <c r="A153" s="146" t="s">
        <v>157</v>
      </c>
      <c r="B153" s="245" t="s">
        <v>8</v>
      </c>
      <c r="C153" s="245" t="s">
        <v>79</v>
      </c>
      <c r="D153" s="246">
        <v>1022</v>
      </c>
      <c r="E153" s="245" t="s">
        <v>128</v>
      </c>
      <c r="F153" s="245" t="s">
        <v>117</v>
      </c>
      <c r="G153" s="248">
        <v>1.19</v>
      </c>
      <c r="H153" s="307">
        <v>1.79</v>
      </c>
      <c r="I153" s="176">
        <f>ROUND(G153*H153,2)</f>
        <v>2.13</v>
      </c>
    </row>
    <row r="154" spans="1:9" ht="12.75">
      <c r="A154" s="146" t="s">
        <v>158</v>
      </c>
      <c r="B154" s="245" t="s">
        <v>8</v>
      </c>
      <c r="C154" s="245" t="s">
        <v>79</v>
      </c>
      <c r="D154" s="246">
        <v>21127</v>
      </c>
      <c r="E154" s="245" t="s">
        <v>129</v>
      </c>
      <c r="F154" s="245" t="s">
        <v>30</v>
      </c>
      <c r="G154" s="248">
        <v>0.009</v>
      </c>
      <c r="H154" s="307">
        <v>4.1</v>
      </c>
      <c r="I154" s="176">
        <f>ROUND(G154*H154,2)</f>
        <v>0.04</v>
      </c>
    </row>
    <row r="155" spans="1:9" ht="12.75">
      <c r="A155" s="146" t="s">
        <v>159</v>
      </c>
      <c r="B155" s="245" t="s">
        <v>7</v>
      </c>
      <c r="C155" s="245" t="s">
        <v>79</v>
      </c>
      <c r="D155" s="246">
        <v>88247</v>
      </c>
      <c r="E155" s="245" t="s">
        <v>125</v>
      </c>
      <c r="F155" s="245" t="s">
        <v>32</v>
      </c>
      <c r="G155" s="248">
        <v>0.03</v>
      </c>
      <c r="H155" s="307">
        <v>13.77</v>
      </c>
      <c r="I155" s="176">
        <f>ROUND(G155*H155,2)</f>
        <v>0.41</v>
      </c>
    </row>
    <row r="156" spans="1:9" ht="12.75">
      <c r="A156" s="146" t="s">
        <v>160</v>
      </c>
      <c r="B156" s="245" t="s">
        <v>7</v>
      </c>
      <c r="C156" s="245" t="s">
        <v>79</v>
      </c>
      <c r="D156" s="246">
        <v>88264</v>
      </c>
      <c r="E156" s="245" t="s">
        <v>126</v>
      </c>
      <c r="F156" s="245" t="s">
        <v>32</v>
      </c>
      <c r="G156" s="248">
        <v>0.03</v>
      </c>
      <c r="H156" s="307">
        <v>17.53</v>
      </c>
      <c r="I156" s="176">
        <f>ROUND(G156*H156,2)</f>
        <v>0.53</v>
      </c>
    </row>
    <row r="157" spans="1:9" ht="25.5">
      <c r="A157" s="187" t="s">
        <v>161</v>
      </c>
      <c r="B157" s="195" t="s">
        <v>7</v>
      </c>
      <c r="C157" s="195" t="s">
        <v>91</v>
      </c>
      <c r="D157" s="195" t="s">
        <v>130</v>
      </c>
      <c r="E157" s="195" t="s">
        <v>131</v>
      </c>
      <c r="F157" s="195" t="s">
        <v>30</v>
      </c>
      <c r="G157" s="197">
        <v>1</v>
      </c>
      <c r="H157" s="198"/>
      <c r="I157" s="199">
        <f>ROUND(SUM(I158:I161),2)</f>
        <v>188.55</v>
      </c>
    </row>
    <row r="158" spans="1:9" ht="12.75">
      <c r="A158" s="146" t="s">
        <v>162</v>
      </c>
      <c r="B158" s="245" t="s">
        <v>7</v>
      </c>
      <c r="C158" s="245" t="s">
        <v>79</v>
      </c>
      <c r="D158" s="245">
        <v>88247</v>
      </c>
      <c r="E158" s="245" t="s">
        <v>125</v>
      </c>
      <c r="F158" s="245" t="s">
        <v>32</v>
      </c>
      <c r="G158" s="248">
        <v>1.1</v>
      </c>
      <c r="H158" s="307">
        <v>13.77</v>
      </c>
      <c r="I158" s="176">
        <f>ROUND(G158*H158,2)</f>
        <v>15.15</v>
      </c>
    </row>
    <row r="159" spans="1:9" ht="12.75">
      <c r="A159" s="146" t="s">
        <v>163</v>
      </c>
      <c r="B159" s="245" t="s">
        <v>7</v>
      </c>
      <c r="C159" s="245" t="s">
        <v>79</v>
      </c>
      <c r="D159" s="245">
        <v>88264</v>
      </c>
      <c r="E159" s="245" t="s">
        <v>126</v>
      </c>
      <c r="F159" s="245" t="s">
        <v>32</v>
      </c>
      <c r="G159" s="248">
        <v>1.1</v>
      </c>
      <c r="H159" s="307">
        <v>17.53</v>
      </c>
      <c r="I159" s="176">
        <f>ROUND(G159*H159,2)</f>
        <v>19.28</v>
      </c>
    </row>
    <row r="160" spans="1:9" ht="12.75">
      <c r="A160" s="146" t="s">
        <v>363</v>
      </c>
      <c r="B160" s="245" t="s">
        <v>8</v>
      </c>
      <c r="C160" s="245" t="s">
        <v>122</v>
      </c>
      <c r="D160" s="245" t="s">
        <v>137</v>
      </c>
      <c r="E160" s="245" t="s">
        <v>132</v>
      </c>
      <c r="F160" s="245" t="s">
        <v>30</v>
      </c>
      <c r="G160" s="248">
        <v>1</v>
      </c>
      <c r="H160" s="307">
        <v>61.2</v>
      </c>
      <c r="I160" s="176">
        <f>ROUND(G160*H160,2)</f>
        <v>61.2</v>
      </c>
    </row>
    <row r="161" spans="1:9" ht="12.75">
      <c r="A161" s="146" t="s">
        <v>364</v>
      </c>
      <c r="B161" s="245" t="s">
        <v>8</v>
      </c>
      <c r="C161" s="245" t="s">
        <v>79</v>
      </c>
      <c r="D161" s="245">
        <v>39387</v>
      </c>
      <c r="E161" s="245" t="s">
        <v>1041</v>
      </c>
      <c r="F161" s="245" t="s">
        <v>30</v>
      </c>
      <c r="G161" s="248">
        <v>2</v>
      </c>
      <c r="H161" s="307">
        <v>46.46</v>
      </c>
      <c r="I161" s="176">
        <f>ROUND(G161*H161,2)</f>
        <v>92.92</v>
      </c>
    </row>
    <row r="162" spans="1:9" ht="25.5">
      <c r="A162" s="187" t="s">
        <v>164</v>
      </c>
      <c r="B162" s="195" t="s">
        <v>7</v>
      </c>
      <c r="C162" s="195" t="s">
        <v>79</v>
      </c>
      <c r="D162" s="196">
        <v>91953</v>
      </c>
      <c r="E162" s="195" t="s">
        <v>134</v>
      </c>
      <c r="F162" s="195" t="s">
        <v>30</v>
      </c>
      <c r="G162" s="197">
        <v>1</v>
      </c>
      <c r="H162" s="198"/>
      <c r="I162" s="199">
        <f>ROUND(SUM(I163:I164),2)</f>
        <v>18.66</v>
      </c>
    </row>
    <row r="163" spans="1:9" ht="25.5">
      <c r="A163" s="146" t="s">
        <v>165</v>
      </c>
      <c r="B163" s="245" t="s">
        <v>7</v>
      </c>
      <c r="C163" s="245" t="s">
        <v>79</v>
      </c>
      <c r="D163" s="246">
        <v>91946</v>
      </c>
      <c r="E163" s="245" t="s">
        <v>135</v>
      </c>
      <c r="F163" s="245" t="s">
        <v>30</v>
      </c>
      <c r="G163" s="248">
        <v>1</v>
      </c>
      <c r="H163" s="307">
        <v>5.87</v>
      </c>
      <c r="I163" s="176">
        <f>ROUND(G163*H163,2)</f>
        <v>5.87</v>
      </c>
    </row>
    <row r="164" spans="1:9" ht="25.5">
      <c r="A164" s="146" t="s">
        <v>166</v>
      </c>
      <c r="B164" s="245" t="s">
        <v>7</v>
      </c>
      <c r="C164" s="245" t="s">
        <v>79</v>
      </c>
      <c r="D164" s="246">
        <v>91952</v>
      </c>
      <c r="E164" s="245" t="s">
        <v>136</v>
      </c>
      <c r="F164" s="245" t="s">
        <v>30</v>
      </c>
      <c r="G164" s="248">
        <v>1</v>
      </c>
      <c r="H164" s="307">
        <v>12.79</v>
      </c>
      <c r="I164" s="176">
        <f>ROUND(G164*H164,2)</f>
        <v>12.79</v>
      </c>
    </row>
    <row r="165" spans="1:9" ht="25.5">
      <c r="A165" s="187" t="s">
        <v>365</v>
      </c>
      <c r="B165" s="195" t="s">
        <v>7</v>
      </c>
      <c r="C165" s="195" t="s">
        <v>79</v>
      </c>
      <c r="D165" s="196">
        <v>91993</v>
      </c>
      <c r="E165" s="195" t="s">
        <v>353</v>
      </c>
      <c r="F165" s="195" t="s">
        <v>30</v>
      </c>
      <c r="G165" s="197">
        <v>1</v>
      </c>
      <c r="H165" s="198"/>
      <c r="I165" s="199">
        <f>ROUND(SUM(I166:I167),2)</f>
        <v>29.76</v>
      </c>
    </row>
    <row r="166" spans="1:9" ht="25.5">
      <c r="A166" s="146" t="s">
        <v>366</v>
      </c>
      <c r="B166" s="245" t="s">
        <v>7</v>
      </c>
      <c r="C166" s="245" t="s">
        <v>79</v>
      </c>
      <c r="D166" s="246">
        <v>91946</v>
      </c>
      <c r="E166" s="245" t="s">
        <v>135</v>
      </c>
      <c r="F166" s="245" t="s">
        <v>30</v>
      </c>
      <c r="G166" s="248">
        <v>1</v>
      </c>
      <c r="H166" s="307">
        <v>5.87</v>
      </c>
      <c r="I166" s="176">
        <f>ROUND(G166*H166,2)</f>
        <v>5.87</v>
      </c>
    </row>
    <row r="167" spans="1:9" ht="25.5">
      <c r="A167" s="146" t="s">
        <v>367</v>
      </c>
      <c r="B167" s="245" t="s">
        <v>7</v>
      </c>
      <c r="C167" s="245" t="s">
        <v>79</v>
      </c>
      <c r="D167" s="246">
        <v>91991</v>
      </c>
      <c r="E167" s="245" t="s">
        <v>352</v>
      </c>
      <c r="F167" s="245" t="s">
        <v>30</v>
      </c>
      <c r="G167" s="248">
        <v>1</v>
      </c>
      <c r="H167" s="307">
        <v>23.89</v>
      </c>
      <c r="I167" s="176">
        <f>ROUND(G167*H167,2)</f>
        <v>23.89</v>
      </c>
    </row>
    <row r="168" spans="1:9" ht="12.75">
      <c r="A168" s="103" t="s">
        <v>368</v>
      </c>
      <c r="B168" s="104"/>
      <c r="C168" s="104"/>
      <c r="D168" s="105"/>
      <c r="E168" s="106" t="s">
        <v>140</v>
      </c>
      <c r="F168" s="107"/>
      <c r="G168" s="108"/>
      <c r="H168" s="262"/>
      <c r="I168" s="110"/>
    </row>
    <row r="169" spans="1:9" ht="12.75">
      <c r="A169" s="187" t="s">
        <v>369</v>
      </c>
      <c r="B169" s="159" t="s">
        <v>7</v>
      </c>
      <c r="C169" s="159" t="s">
        <v>22</v>
      </c>
      <c r="D169" s="160" t="s">
        <v>91</v>
      </c>
      <c r="E169" s="161" t="s">
        <v>388</v>
      </c>
      <c r="F169" s="162" t="s">
        <v>389</v>
      </c>
      <c r="G169" s="163">
        <v>1</v>
      </c>
      <c r="H169" s="164"/>
      <c r="I169" s="165">
        <f>ROUND(SUM(I170:I171),2)</f>
        <v>30.84</v>
      </c>
    </row>
    <row r="170" spans="1:9" ht="12.75">
      <c r="A170" s="146" t="s">
        <v>390</v>
      </c>
      <c r="B170" s="237" t="s">
        <v>7</v>
      </c>
      <c r="C170" s="237" t="s">
        <v>29</v>
      </c>
      <c r="D170" s="238">
        <v>88316</v>
      </c>
      <c r="E170" s="257" t="s">
        <v>10</v>
      </c>
      <c r="F170" s="148" t="s">
        <v>32</v>
      </c>
      <c r="G170" s="240">
        <v>1</v>
      </c>
      <c r="H170" s="304">
        <v>13.47</v>
      </c>
      <c r="I170" s="177">
        <f>ROUND(G170*H170,2)</f>
        <v>13.47</v>
      </c>
    </row>
    <row r="171" spans="1:9" ht="12.75">
      <c r="A171" s="146" t="s">
        <v>391</v>
      </c>
      <c r="B171" s="241" t="s">
        <v>7</v>
      </c>
      <c r="C171" s="241" t="s">
        <v>29</v>
      </c>
      <c r="D171" s="238">
        <v>88309</v>
      </c>
      <c r="E171" s="216" t="s">
        <v>99</v>
      </c>
      <c r="F171" s="148" t="s">
        <v>32</v>
      </c>
      <c r="G171" s="240">
        <v>1</v>
      </c>
      <c r="H171" s="304">
        <v>17.37</v>
      </c>
      <c r="I171" s="177">
        <f>ROUND(G171*H171,2)</f>
        <v>17.37</v>
      </c>
    </row>
    <row r="172" spans="1:9" ht="12.75">
      <c r="A172" s="200" t="s">
        <v>370</v>
      </c>
      <c r="B172" s="201" t="s">
        <v>7</v>
      </c>
      <c r="C172" s="201" t="s">
        <v>34</v>
      </c>
      <c r="D172" s="160">
        <v>1885</v>
      </c>
      <c r="E172" s="174" t="s">
        <v>47</v>
      </c>
      <c r="F172" s="162" t="s">
        <v>48</v>
      </c>
      <c r="G172" s="205">
        <v>1</v>
      </c>
      <c r="H172" s="164"/>
      <c r="I172" s="207">
        <f>ROUND(SUM(I173:I173),2)</f>
        <v>310.95</v>
      </c>
    </row>
    <row r="173" spans="1:9" ht="12.75">
      <c r="A173" s="146" t="s">
        <v>371</v>
      </c>
      <c r="B173" s="146" t="s">
        <v>8</v>
      </c>
      <c r="C173" s="146" t="s">
        <v>34</v>
      </c>
      <c r="D173" s="145">
        <v>2433</v>
      </c>
      <c r="E173" s="261" t="s">
        <v>47</v>
      </c>
      <c r="F173" s="148" t="s">
        <v>48</v>
      </c>
      <c r="G173" s="149">
        <v>1</v>
      </c>
      <c r="H173" s="304">
        <v>310.95</v>
      </c>
      <c r="I173" s="147">
        <f>ROUND(G173*H173,2)</f>
        <v>310.95</v>
      </c>
    </row>
    <row r="174" spans="1:9" ht="12.75">
      <c r="A174" s="200" t="s">
        <v>372</v>
      </c>
      <c r="B174" s="201" t="s">
        <v>7</v>
      </c>
      <c r="C174" s="201" t="s">
        <v>25</v>
      </c>
      <c r="D174" s="160" t="s">
        <v>49</v>
      </c>
      <c r="E174" s="174" t="s">
        <v>50</v>
      </c>
      <c r="F174" s="162" t="s">
        <v>51</v>
      </c>
      <c r="G174" s="205">
        <v>1</v>
      </c>
      <c r="H174" s="164"/>
      <c r="I174" s="207">
        <f>ROUND(SUM(I175:I178),2)</f>
        <v>19.39</v>
      </c>
    </row>
    <row r="175" spans="1:9" ht="12.75">
      <c r="A175" s="146" t="s">
        <v>373</v>
      </c>
      <c r="B175" s="146" t="s">
        <v>7</v>
      </c>
      <c r="C175" s="146" t="s">
        <v>29</v>
      </c>
      <c r="D175" s="145">
        <v>88316</v>
      </c>
      <c r="E175" s="216" t="s">
        <v>10</v>
      </c>
      <c r="F175" s="148" t="s">
        <v>32</v>
      </c>
      <c r="G175" s="149">
        <v>0.4</v>
      </c>
      <c r="H175" s="304">
        <v>13.47</v>
      </c>
      <c r="I175" s="147">
        <f>ROUND(G175*H175,2)</f>
        <v>5.39</v>
      </c>
    </row>
    <row r="176" spans="1:9" ht="12.75">
      <c r="A176" s="146" t="s">
        <v>374</v>
      </c>
      <c r="B176" s="146" t="s">
        <v>7</v>
      </c>
      <c r="C176" s="146" t="s">
        <v>29</v>
      </c>
      <c r="D176" s="145">
        <v>88309</v>
      </c>
      <c r="E176" s="216" t="s">
        <v>52</v>
      </c>
      <c r="F176" s="148" t="s">
        <v>32</v>
      </c>
      <c r="G176" s="149">
        <v>0.6</v>
      </c>
      <c r="H176" s="304">
        <v>17.37</v>
      </c>
      <c r="I176" s="147">
        <f>ROUND(G176*H176,2)</f>
        <v>10.42</v>
      </c>
    </row>
    <row r="177" spans="1:9" ht="12.75">
      <c r="A177" s="146" t="s">
        <v>375</v>
      </c>
      <c r="B177" s="146" t="s">
        <v>8</v>
      </c>
      <c r="C177" s="146" t="s">
        <v>29</v>
      </c>
      <c r="D177" s="145">
        <v>1379</v>
      </c>
      <c r="E177" s="216" t="s">
        <v>53</v>
      </c>
      <c r="F177" s="150" t="s">
        <v>31</v>
      </c>
      <c r="G177" s="149">
        <v>0.75</v>
      </c>
      <c r="H177" s="304">
        <v>0.45</v>
      </c>
      <c r="I177" s="147">
        <f>ROUND(G177*H177,2)</f>
        <v>0.34</v>
      </c>
    </row>
    <row r="178" spans="1:9" ht="12.75">
      <c r="A178" s="146" t="s">
        <v>376</v>
      </c>
      <c r="B178" s="146" t="s">
        <v>8</v>
      </c>
      <c r="C178" s="146" t="s">
        <v>25</v>
      </c>
      <c r="D178" s="145" t="s">
        <v>54</v>
      </c>
      <c r="E178" s="216" t="s">
        <v>50</v>
      </c>
      <c r="F178" s="150" t="s">
        <v>51</v>
      </c>
      <c r="G178" s="149">
        <v>1</v>
      </c>
      <c r="H178" s="304">
        <v>3.24</v>
      </c>
      <c r="I178" s="147">
        <f>ROUND(G178*H178,2)</f>
        <v>3.24</v>
      </c>
    </row>
    <row r="179" spans="1:9" ht="25.5">
      <c r="A179" s="200" t="s">
        <v>377</v>
      </c>
      <c r="B179" s="201" t="s">
        <v>7</v>
      </c>
      <c r="C179" s="201" t="s">
        <v>34</v>
      </c>
      <c r="D179" s="160">
        <v>3533</v>
      </c>
      <c r="E179" s="174" t="s">
        <v>55</v>
      </c>
      <c r="F179" s="162" t="s">
        <v>51</v>
      </c>
      <c r="G179" s="205">
        <v>1</v>
      </c>
      <c r="H179" s="164"/>
      <c r="I179" s="207">
        <f>ROUND(SUM(I180:I183),2)</f>
        <v>83.91</v>
      </c>
    </row>
    <row r="180" spans="1:9" ht="12.75">
      <c r="A180" s="146" t="s">
        <v>378</v>
      </c>
      <c r="B180" s="146" t="s">
        <v>8</v>
      </c>
      <c r="C180" s="146" t="s">
        <v>34</v>
      </c>
      <c r="D180" s="145">
        <v>1993</v>
      </c>
      <c r="E180" s="216" t="s">
        <v>56</v>
      </c>
      <c r="F180" s="148" t="s">
        <v>30</v>
      </c>
      <c r="G180" s="149">
        <v>2</v>
      </c>
      <c r="H180" s="304">
        <v>24.68</v>
      </c>
      <c r="I180" s="147">
        <f>ROUND(G180*H180,2)</f>
        <v>49.36</v>
      </c>
    </row>
    <row r="181" spans="1:9" ht="12.75">
      <c r="A181" s="146" t="s">
        <v>379</v>
      </c>
      <c r="B181" s="146" t="s">
        <v>8</v>
      </c>
      <c r="C181" s="146" t="s">
        <v>34</v>
      </c>
      <c r="D181" s="145">
        <v>2277</v>
      </c>
      <c r="E181" s="216" t="s">
        <v>57</v>
      </c>
      <c r="F181" s="148" t="s">
        <v>51</v>
      </c>
      <c r="G181" s="149">
        <v>1</v>
      </c>
      <c r="H181" s="304">
        <v>26.86</v>
      </c>
      <c r="I181" s="147">
        <f>ROUND(G181*H181,2)</f>
        <v>26.86</v>
      </c>
    </row>
    <row r="182" spans="1:9" ht="12.75">
      <c r="A182" s="146" t="s">
        <v>392</v>
      </c>
      <c r="B182" s="146" t="s">
        <v>7</v>
      </c>
      <c r="C182" s="146" t="s">
        <v>29</v>
      </c>
      <c r="D182" s="145">
        <v>88262</v>
      </c>
      <c r="E182" s="216" t="s">
        <v>58</v>
      </c>
      <c r="F182" s="148" t="s">
        <v>32</v>
      </c>
      <c r="G182" s="149">
        <v>0.25</v>
      </c>
      <c r="H182" s="304">
        <v>17.28</v>
      </c>
      <c r="I182" s="147">
        <f>ROUND(G182*H182,2)</f>
        <v>4.32</v>
      </c>
    </row>
    <row r="183" spans="1:9" ht="12.75">
      <c r="A183" s="146" t="s">
        <v>393</v>
      </c>
      <c r="B183" s="146" t="s">
        <v>7</v>
      </c>
      <c r="C183" s="146" t="s">
        <v>29</v>
      </c>
      <c r="D183" s="145">
        <v>88316</v>
      </c>
      <c r="E183" s="216" t="s">
        <v>10</v>
      </c>
      <c r="F183" s="150" t="s">
        <v>32</v>
      </c>
      <c r="G183" s="149">
        <v>0.25</v>
      </c>
      <c r="H183" s="304">
        <v>13.47</v>
      </c>
      <c r="I183" s="147">
        <f>ROUND(G183*H183,2)</f>
        <v>3.37</v>
      </c>
    </row>
    <row r="184" spans="1:9" ht="25.5">
      <c r="A184" s="200" t="s">
        <v>380</v>
      </c>
      <c r="B184" s="201" t="s">
        <v>7</v>
      </c>
      <c r="C184" s="201" t="s">
        <v>34</v>
      </c>
      <c r="D184" s="160">
        <v>9733</v>
      </c>
      <c r="E184" s="174" t="s">
        <v>59</v>
      </c>
      <c r="F184" s="162" t="s">
        <v>30</v>
      </c>
      <c r="G184" s="205">
        <v>1</v>
      </c>
      <c r="H184" s="164"/>
      <c r="I184" s="207">
        <f>ROUND(SUM(I185:I186),2)</f>
        <v>152.24</v>
      </c>
    </row>
    <row r="185" spans="1:9" ht="25.5">
      <c r="A185" s="146" t="s">
        <v>381</v>
      </c>
      <c r="B185" s="146" t="s">
        <v>8</v>
      </c>
      <c r="C185" s="146" t="s">
        <v>34</v>
      </c>
      <c r="D185" s="145">
        <v>10110</v>
      </c>
      <c r="E185" s="261" t="s">
        <v>59</v>
      </c>
      <c r="F185" s="148" t="s">
        <v>30</v>
      </c>
      <c r="G185" s="149">
        <v>1</v>
      </c>
      <c r="H185" s="304">
        <v>147.06</v>
      </c>
      <c r="I185" s="147">
        <f>ROUND(G185*H185,2)</f>
        <v>147.06</v>
      </c>
    </row>
    <row r="186" spans="1:9" ht="12.75">
      <c r="A186" s="146" t="s">
        <v>382</v>
      </c>
      <c r="B186" s="146" t="s">
        <v>7</v>
      </c>
      <c r="C186" s="146" t="s">
        <v>29</v>
      </c>
      <c r="D186" s="145">
        <v>88262</v>
      </c>
      <c r="E186" s="216" t="s">
        <v>58</v>
      </c>
      <c r="F186" s="148" t="s">
        <v>32</v>
      </c>
      <c r="G186" s="149">
        <v>0.3</v>
      </c>
      <c r="H186" s="304">
        <v>17.28</v>
      </c>
      <c r="I186" s="147">
        <f>ROUND(G186*H186,2)</f>
        <v>5.18</v>
      </c>
    </row>
    <row r="187" spans="1:9" ht="25.5">
      <c r="A187" s="200" t="s">
        <v>383</v>
      </c>
      <c r="B187" s="201" t="s">
        <v>7</v>
      </c>
      <c r="C187" s="201" t="s">
        <v>34</v>
      </c>
      <c r="D187" s="160">
        <v>4662</v>
      </c>
      <c r="E187" s="174" t="s">
        <v>60</v>
      </c>
      <c r="F187" s="162" t="s">
        <v>30</v>
      </c>
      <c r="G187" s="205">
        <v>1</v>
      </c>
      <c r="H187" s="164"/>
      <c r="I187" s="207">
        <f>ROUND(SUM(I188:I191),2)</f>
        <v>156.3</v>
      </c>
    </row>
    <row r="188" spans="1:9" ht="25.5">
      <c r="A188" s="146" t="s">
        <v>384</v>
      </c>
      <c r="B188" s="146" t="s">
        <v>8</v>
      </c>
      <c r="C188" s="146" t="s">
        <v>34</v>
      </c>
      <c r="D188" s="145">
        <v>4304</v>
      </c>
      <c r="E188" s="261" t="s">
        <v>61</v>
      </c>
      <c r="F188" s="148" t="s">
        <v>30</v>
      </c>
      <c r="G188" s="149">
        <v>1</v>
      </c>
      <c r="H188" s="304">
        <v>70</v>
      </c>
      <c r="I188" s="147">
        <f>ROUND(G188*H188,2)</f>
        <v>70</v>
      </c>
    </row>
    <row r="189" spans="1:9" ht="25.5">
      <c r="A189" s="146" t="s">
        <v>385</v>
      </c>
      <c r="B189" s="146" t="s">
        <v>8</v>
      </c>
      <c r="C189" s="146" t="s">
        <v>34</v>
      </c>
      <c r="D189" s="145">
        <v>4305</v>
      </c>
      <c r="E189" s="261" t="s">
        <v>62</v>
      </c>
      <c r="F189" s="148" t="s">
        <v>30</v>
      </c>
      <c r="G189" s="149">
        <v>1</v>
      </c>
      <c r="H189" s="304">
        <v>45</v>
      </c>
      <c r="I189" s="147">
        <f>ROUND(G189*H189,2)</f>
        <v>45</v>
      </c>
    </row>
    <row r="190" spans="1:9" ht="12.75">
      <c r="A190" s="146" t="s">
        <v>394</v>
      </c>
      <c r="B190" s="146" t="s">
        <v>7</v>
      </c>
      <c r="C190" s="146" t="s">
        <v>29</v>
      </c>
      <c r="D190" s="145">
        <v>88262</v>
      </c>
      <c r="E190" s="216" t="s">
        <v>58</v>
      </c>
      <c r="F190" s="148" t="s">
        <v>32</v>
      </c>
      <c r="G190" s="149">
        <v>2</v>
      </c>
      <c r="H190" s="304">
        <v>17.28</v>
      </c>
      <c r="I190" s="147">
        <f>ROUND(G190*H190,2)</f>
        <v>34.56</v>
      </c>
    </row>
    <row r="191" spans="1:9" ht="12.75">
      <c r="A191" s="146" t="s">
        <v>395</v>
      </c>
      <c r="B191" s="146" t="s">
        <v>7</v>
      </c>
      <c r="C191" s="146" t="s">
        <v>29</v>
      </c>
      <c r="D191" s="145">
        <v>88316</v>
      </c>
      <c r="E191" s="216" t="s">
        <v>10</v>
      </c>
      <c r="F191" s="150" t="s">
        <v>32</v>
      </c>
      <c r="G191" s="149">
        <v>0.5</v>
      </c>
      <c r="H191" s="304">
        <v>13.47</v>
      </c>
      <c r="I191" s="147">
        <f>ROUND(G191*H191,2)</f>
        <v>6.74</v>
      </c>
    </row>
    <row r="192" spans="1:9" ht="12.75">
      <c r="A192" s="200" t="s">
        <v>396</v>
      </c>
      <c r="B192" s="201" t="s">
        <v>7</v>
      </c>
      <c r="C192" s="201" t="s">
        <v>29</v>
      </c>
      <c r="D192" s="160">
        <v>9537</v>
      </c>
      <c r="E192" s="174" t="s">
        <v>76</v>
      </c>
      <c r="F192" s="162" t="s">
        <v>48</v>
      </c>
      <c r="G192" s="205">
        <v>1</v>
      </c>
      <c r="H192" s="164"/>
      <c r="I192" s="207">
        <f>ROUND(SUM(I193:I194),2)</f>
        <v>1.6</v>
      </c>
    </row>
    <row r="193" spans="1:9" ht="12.75">
      <c r="A193" s="146" t="s">
        <v>397</v>
      </c>
      <c r="B193" s="146" t="s">
        <v>8</v>
      </c>
      <c r="C193" s="146" t="s">
        <v>29</v>
      </c>
      <c r="D193" s="145">
        <v>3</v>
      </c>
      <c r="E193" s="261" t="s">
        <v>77</v>
      </c>
      <c r="F193" s="148" t="s">
        <v>78</v>
      </c>
      <c r="G193" s="149">
        <v>0.05</v>
      </c>
      <c r="H193" s="304">
        <v>4.93</v>
      </c>
      <c r="I193" s="147">
        <f>ROUND(G193*H193,2)</f>
        <v>0.25</v>
      </c>
    </row>
    <row r="194" spans="1:9" ht="12.75">
      <c r="A194" s="146" t="s">
        <v>398</v>
      </c>
      <c r="B194" s="146" t="s">
        <v>7</v>
      </c>
      <c r="C194" s="146" t="s">
        <v>29</v>
      </c>
      <c r="D194" s="145">
        <v>88316</v>
      </c>
      <c r="E194" s="216" t="s">
        <v>10</v>
      </c>
      <c r="F194" s="150" t="s">
        <v>32</v>
      </c>
      <c r="G194" s="149">
        <v>0.1</v>
      </c>
      <c r="H194" s="304">
        <v>13.47</v>
      </c>
      <c r="I194" s="147">
        <f>ROUND(G194*H194,2)</f>
        <v>1.35</v>
      </c>
    </row>
    <row r="195" spans="1:9" ht="25.5">
      <c r="A195" s="95" t="s">
        <v>80</v>
      </c>
      <c r="B195" s="96"/>
      <c r="C195" s="96"/>
      <c r="D195" s="97"/>
      <c r="E195" s="98" t="s">
        <v>437</v>
      </c>
      <c r="F195" s="99"/>
      <c r="G195" s="100"/>
      <c r="H195" s="101"/>
      <c r="I195" s="102"/>
    </row>
    <row r="196" spans="1:9" ht="12.75">
      <c r="A196" s="103"/>
      <c r="B196" s="104"/>
      <c r="C196" s="104"/>
      <c r="D196" s="105"/>
      <c r="E196" s="106" t="s">
        <v>546</v>
      </c>
      <c r="F196" s="107"/>
      <c r="G196" s="108"/>
      <c r="H196" s="109"/>
      <c r="I196" s="110"/>
    </row>
    <row r="197" spans="1:9" ht="12.75">
      <c r="A197" s="103" t="s">
        <v>81</v>
      </c>
      <c r="B197" s="104"/>
      <c r="C197" s="104"/>
      <c r="D197" s="105"/>
      <c r="E197" s="106" t="s">
        <v>139</v>
      </c>
      <c r="F197" s="107"/>
      <c r="G197" s="108"/>
      <c r="H197" s="109"/>
      <c r="I197" s="110"/>
    </row>
    <row r="198" spans="1:9" ht="25.5">
      <c r="A198" s="200" t="s">
        <v>400</v>
      </c>
      <c r="B198" s="201" t="s">
        <v>7</v>
      </c>
      <c r="C198" s="201" t="s">
        <v>22</v>
      </c>
      <c r="D198" s="202" t="s">
        <v>21</v>
      </c>
      <c r="E198" s="203" t="s">
        <v>142</v>
      </c>
      <c r="F198" s="204" t="s">
        <v>30</v>
      </c>
      <c r="G198" s="205">
        <v>1</v>
      </c>
      <c r="H198" s="206"/>
      <c r="I198" s="207">
        <f>ROUND(SUM(I199:I200),2)</f>
        <v>208.35</v>
      </c>
    </row>
    <row r="199" spans="1:9" ht="25.5">
      <c r="A199" s="218" t="s">
        <v>85</v>
      </c>
      <c r="B199" s="219" t="s">
        <v>7</v>
      </c>
      <c r="C199" s="219" t="s">
        <v>22</v>
      </c>
      <c r="D199" s="220" t="s">
        <v>91</v>
      </c>
      <c r="E199" s="221" t="s">
        <v>92</v>
      </c>
      <c r="F199" s="222" t="s">
        <v>93</v>
      </c>
      <c r="G199" s="223">
        <v>45.2</v>
      </c>
      <c r="H199" s="303">
        <v>1.76</v>
      </c>
      <c r="I199" s="147">
        <f>ROUND(G199*H199,2)</f>
        <v>79.55</v>
      </c>
    </row>
    <row r="200" spans="1:9" ht="12.75">
      <c r="A200" s="218" t="s">
        <v>95</v>
      </c>
      <c r="B200" s="146" t="s">
        <v>7</v>
      </c>
      <c r="C200" s="146" t="s">
        <v>29</v>
      </c>
      <c r="D200" s="145">
        <v>99776</v>
      </c>
      <c r="E200" s="224" t="s">
        <v>41</v>
      </c>
      <c r="F200" s="148" t="s">
        <v>32</v>
      </c>
      <c r="G200" s="149">
        <v>5</v>
      </c>
      <c r="H200" s="304">
        <v>25.76</v>
      </c>
      <c r="I200" s="147">
        <f>ROUND(G200*H200,2)</f>
        <v>128.8</v>
      </c>
    </row>
    <row r="201" spans="1:9" ht="12.75">
      <c r="A201" s="200" t="s">
        <v>82</v>
      </c>
      <c r="B201" s="201" t="s">
        <v>7</v>
      </c>
      <c r="C201" s="201" t="s">
        <v>22</v>
      </c>
      <c r="D201" s="202" t="s">
        <v>21</v>
      </c>
      <c r="E201" s="203" t="s">
        <v>40</v>
      </c>
      <c r="F201" s="204" t="s">
        <v>30</v>
      </c>
      <c r="G201" s="205">
        <v>1</v>
      </c>
      <c r="H201" s="164"/>
      <c r="I201" s="207">
        <f>ROUND(SUM(I202),2)</f>
        <v>142.88</v>
      </c>
    </row>
    <row r="202" spans="1:9" ht="12.75">
      <c r="A202" s="225" t="s">
        <v>86</v>
      </c>
      <c r="B202" s="226" t="s">
        <v>8</v>
      </c>
      <c r="C202" s="226" t="s">
        <v>9</v>
      </c>
      <c r="D202" s="227">
        <v>1</v>
      </c>
      <c r="E202" s="224" t="s">
        <v>40</v>
      </c>
      <c r="F202" s="228" t="s">
        <v>30</v>
      </c>
      <c r="G202" s="229">
        <v>1</v>
      </c>
      <c r="H202" s="305">
        <v>142.88</v>
      </c>
      <c r="I202" s="147">
        <f>ROUND(G202*H202,2)</f>
        <v>142.88</v>
      </c>
    </row>
    <row r="203" spans="1:9" ht="12.75">
      <c r="A203" s="200" t="s">
        <v>83</v>
      </c>
      <c r="B203" s="201" t="s">
        <v>7</v>
      </c>
      <c r="C203" s="201" t="s">
        <v>22</v>
      </c>
      <c r="D203" s="160" t="s">
        <v>11</v>
      </c>
      <c r="E203" s="174" t="s">
        <v>44</v>
      </c>
      <c r="F203" s="162" t="s">
        <v>30</v>
      </c>
      <c r="G203" s="205">
        <v>1</v>
      </c>
      <c r="H203" s="164"/>
      <c r="I203" s="207">
        <f>ROUND(SUM(I204:I205),2)</f>
        <v>1902.68</v>
      </c>
    </row>
    <row r="204" spans="1:9" ht="12.75">
      <c r="A204" s="146" t="s">
        <v>87</v>
      </c>
      <c r="B204" s="146" t="s">
        <v>7</v>
      </c>
      <c r="C204" s="146" t="s">
        <v>29</v>
      </c>
      <c r="D204" s="145">
        <v>99776</v>
      </c>
      <c r="E204" s="224" t="s">
        <v>41</v>
      </c>
      <c r="F204" s="148" t="s">
        <v>32</v>
      </c>
      <c r="G204" s="149">
        <v>40</v>
      </c>
      <c r="H204" s="304">
        <v>25.76</v>
      </c>
      <c r="I204" s="147">
        <f>ROUND(G204*H204,2)</f>
        <v>1030.4</v>
      </c>
    </row>
    <row r="205" spans="1:9" ht="12.75">
      <c r="A205" s="146" t="s">
        <v>438</v>
      </c>
      <c r="B205" s="146" t="s">
        <v>7</v>
      </c>
      <c r="C205" s="146" t="s">
        <v>29</v>
      </c>
      <c r="D205" s="145">
        <v>90777</v>
      </c>
      <c r="E205" s="224" t="s">
        <v>143</v>
      </c>
      <c r="F205" s="148" t="s">
        <v>32</v>
      </c>
      <c r="G205" s="149">
        <v>12</v>
      </c>
      <c r="H205" s="304">
        <v>72.69</v>
      </c>
      <c r="I205" s="147">
        <f>ROUND(G205*H205,2)</f>
        <v>872.28</v>
      </c>
    </row>
    <row r="206" spans="1:9" ht="25.5">
      <c r="A206" s="200" t="s">
        <v>84</v>
      </c>
      <c r="B206" s="201" t="s">
        <v>7</v>
      </c>
      <c r="C206" s="201" t="s">
        <v>34</v>
      </c>
      <c r="D206" s="160">
        <v>9203</v>
      </c>
      <c r="E206" s="174" t="s">
        <v>45</v>
      </c>
      <c r="F206" s="162" t="s">
        <v>46</v>
      </c>
      <c r="G206" s="205">
        <v>1</v>
      </c>
      <c r="H206" s="164"/>
      <c r="I206" s="207">
        <f>ROUND(SUM(I207:I207),2)</f>
        <v>0.5</v>
      </c>
    </row>
    <row r="207" spans="1:9" ht="12.75">
      <c r="A207" s="146" t="s">
        <v>88</v>
      </c>
      <c r="B207" s="146" t="s">
        <v>8</v>
      </c>
      <c r="C207" s="146" t="s">
        <v>34</v>
      </c>
      <c r="D207" s="145">
        <v>9483</v>
      </c>
      <c r="E207" s="230" t="s">
        <v>45</v>
      </c>
      <c r="F207" s="148" t="s">
        <v>46</v>
      </c>
      <c r="G207" s="149">
        <v>1</v>
      </c>
      <c r="H207" s="304">
        <v>0.5</v>
      </c>
      <c r="I207" s="147">
        <f>ROUND(G207*H207,2)</f>
        <v>0.5</v>
      </c>
    </row>
    <row r="208" spans="1:9" ht="12.75">
      <c r="A208" s="187" t="s">
        <v>770</v>
      </c>
      <c r="B208" s="187" t="s">
        <v>7</v>
      </c>
      <c r="C208" s="187" t="s">
        <v>29</v>
      </c>
      <c r="D208" s="192" t="s">
        <v>730</v>
      </c>
      <c r="E208" s="174" t="s">
        <v>731</v>
      </c>
      <c r="F208" s="265" t="s">
        <v>100</v>
      </c>
      <c r="G208" s="266" t="s">
        <v>732</v>
      </c>
      <c r="H208" s="264"/>
      <c r="I208" s="207">
        <f>ROUND(SUM(I209:I217),2)</f>
        <v>85.59</v>
      </c>
    </row>
    <row r="209" spans="1:9" ht="25.5">
      <c r="A209" s="146" t="s">
        <v>771</v>
      </c>
      <c r="B209" s="146" t="s">
        <v>8</v>
      </c>
      <c r="C209" s="146" t="s">
        <v>29</v>
      </c>
      <c r="D209" s="145" t="s">
        <v>733</v>
      </c>
      <c r="E209" s="230" t="s">
        <v>734</v>
      </c>
      <c r="F209" s="148" t="s">
        <v>30</v>
      </c>
      <c r="G209" s="267" t="s">
        <v>735</v>
      </c>
      <c r="H209" s="304">
        <v>39.18</v>
      </c>
      <c r="I209" s="147">
        <f>ROUND(G209*H209,2)</f>
        <v>17</v>
      </c>
    </row>
    <row r="210" spans="1:9" ht="25.5">
      <c r="A210" s="146" t="s">
        <v>772</v>
      </c>
      <c r="B210" s="146" t="s">
        <v>8</v>
      </c>
      <c r="C210" s="146" t="s">
        <v>29</v>
      </c>
      <c r="D210" s="145" t="s">
        <v>736</v>
      </c>
      <c r="E210" s="230" t="s">
        <v>737</v>
      </c>
      <c r="F210" s="148" t="s">
        <v>117</v>
      </c>
      <c r="G210" s="267" t="s">
        <v>738</v>
      </c>
      <c r="H210" s="304">
        <v>23.83</v>
      </c>
      <c r="I210" s="147">
        <f aca="true" t="shared" si="7" ref="I210:I217">ROUND(G210*H210,2)</f>
        <v>40.33</v>
      </c>
    </row>
    <row r="211" spans="1:9" ht="25.5">
      <c r="A211" s="146" t="s">
        <v>773</v>
      </c>
      <c r="B211" s="146" t="s">
        <v>8</v>
      </c>
      <c r="C211" s="146" t="s">
        <v>29</v>
      </c>
      <c r="D211" s="145" t="s">
        <v>739</v>
      </c>
      <c r="E211" s="230" t="s">
        <v>740</v>
      </c>
      <c r="F211" s="148" t="s">
        <v>117</v>
      </c>
      <c r="G211" s="267" t="s">
        <v>741</v>
      </c>
      <c r="H211" s="304">
        <v>10.74</v>
      </c>
      <c r="I211" s="147">
        <f t="shared" si="7"/>
        <v>13.18</v>
      </c>
    </row>
    <row r="212" spans="1:9" ht="12.75">
      <c r="A212" s="146" t="s">
        <v>774</v>
      </c>
      <c r="B212" s="146" t="s">
        <v>8</v>
      </c>
      <c r="C212" s="146" t="s">
        <v>29</v>
      </c>
      <c r="D212" s="145" t="s">
        <v>742</v>
      </c>
      <c r="E212" s="230" t="s">
        <v>743</v>
      </c>
      <c r="F212" s="148" t="s">
        <v>31</v>
      </c>
      <c r="G212" s="267" t="s">
        <v>744</v>
      </c>
      <c r="H212" s="304">
        <v>12.5</v>
      </c>
      <c r="I212" s="147">
        <f t="shared" si="7"/>
        <v>0.54</v>
      </c>
    </row>
    <row r="213" spans="1:9" ht="12.75">
      <c r="A213" s="146" t="s">
        <v>775</v>
      </c>
      <c r="B213" s="146" t="s">
        <v>7</v>
      </c>
      <c r="C213" s="146" t="s">
        <v>29</v>
      </c>
      <c r="D213" s="145" t="s">
        <v>745</v>
      </c>
      <c r="E213" s="230" t="s">
        <v>746</v>
      </c>
      <c r="F213" s="148" t="s">
        <v>32</v>
      </c>
      <c r="G213" s="267" t="s">
        <v>747</v>
      </c>
      <c r="H213" s="304">
        <v>14.69</v>
      </c>
      <c r="I213" s="147">
        <f t="shared" si="7"/>
        <v>3</v>
      </c>
    </row>
    <row r="214" spans="1:9" ht="12.75">
      <c r="A214" s="146" t="s">
        <v>776</v>
      </c>
      <c r="B214" s="146" t="s">
        <v>7</v>
      </c>
      <c r="C214" s="146" t="s">
        <v>29</v>
      </c>
      <c r="D214" s="145" t="s">
        <v>748</v>
      </c>
      <c r="E214" s="230" t="s">
        <v>749</v>
      </c>
      <c r="F214" s="148" t="s">
        <v>32</v>
      </c>
      <c r="G214" s="267" t="s">
        <v>750</v>
      </c>
      <c r="H214" s="304">
        <v>17.28</v>
      </c>
      <c r="I214" s="147">
        <f t="shared" si="7"/>
        <v>10.59</v>
      </c>
    </row>
    <row r="215" spans="1:9" ht="25.5">
      <c r="A215" s="146" t="s">
        <v>777</v>
      </c>
      <c r="B215" s="146" t="s">
        <v>7</v>
      </c>
      <c r="C215" s="146" t="s">
        <v>29</v>
      </c>
      <c r="D215" s="145" t="s">
        <v>751</v>
      </c>
      <c r="E215" s="230" t="s">
        <v>752</v>
      </c>
      <c r="F215" s="148" t="s">
        <v>252</v>
      </c>
      <c r="G215" s="267" t="s">
        <v>753</v>
      </c>
      <c r="H215" s="304">
        <v>21.89</v>
      </c>
      <c r="I215" s="147">
        <f t="shared" si="7"/>
        <v>0.1</v>
      </c>
    </row>
    <row r="216" spans="1:9" ht="25.5">
      <c r="A216" s="146" t="s">
        <v>778</v>
      </c>
      <c r="B216" s="146" t="s">
        <v>7</v>
      </c>
      <c r="C216" s="146" t="s">
        <v>29</v>
      </c>
      <c r="D216" s="145" t="s">
        <v>754</v>
      </c>
      <c r="E216" s="230" t="s">
        <v>755</v>
      </c>
      <c r="F216" s="148" t="s">
        <v>255</v>
      </c>
      <c r="G216" s="267" t="s">
        <v>756</v>
      </c>
      <c r="H216" s="304">
        <v>19.43</v>
      </c>
      <c r="I216" s="147">
        <f t="shared" si="7"/>
        <v>0.37</v>
      </c>
    </row>
    <row r="217" spans="1:9" ht="25.5">
      <c r="A217" s="146" t="s">
        <v>779</v>
      </c>
      <c r="B217" s="146" t="s">
        <v>7</v>
      </c>
      <c r="C217" s="146" t="s">
        <v>29</v>
      </c>
      <c r="D217" s="145" t="s">
        <v>757</v>
      </c>
      <c r="E217" s="230" t="s">
        <v>758</v>
      </c>
      <c r="F217" s="148" t="s">
        <v>98</v>
      </c>
      <c r="G217" s="267" t="s">
        <v>759</v>
      </c>
      <c r="H217" s="304">
        <v>319.21</v>
      </c>
      <c r="I217" s="147">
        <f t="shared" si="7"/>
        <v>0.48</v>
      </c>
    </row>
    <row r="218" spans="1:9" ht="12.75">
      <c r="A218" s="103" t="s">
        <v>401</v>
      </c>
      <c r="B218" s="104"/>
      <c r="C218" s="104"/>
      <c r="D218" s="105"/>
      <c r="E218" s="106" t="s">
        <v>141</v>
      </c>
      <c r="F218" s="107"/>
      <c r="G218" s="108"/>
      <c r="H218" s="262"/>
      <c r="I218" s="110"/>
    </row>
    <row r="219" spans="1:9" ht="12.75">
      <c r="A219" s="168" t="s">
        <v>402</v>
      </c>
      <c r="B219" s="169" t="s">
        <v>7</v>
      </c>
      <c r="C219" s="169" t="s">
        <v>34</v>
      </c>
      <c r="D219" s="170">
        <v>3472</v>
      </c>
      <c r="E219" s="171" t="s">
        <v>167</v>
      </c>
      <c r="F219" s="172" t="s">
        <v>172</v>
      </c>
      <c r="G219" s="173">
        <v>1</v>
      </c>
      <c r="H219" s="263"/>
      <c r="I219" s="207">
        <f>ROUND(SUM(I220:I225),2)</f>
        <v>45.64</v>
      </c>
    </row>
    <row r="220" spans="1:9" ht="12.75">
      <c r="A220" s="231" t="s">
        <v>439</v>
      </c>
      <c r="B220" s="232" t="s">
        <v>8</v>
      </c>
      <c r="C220" s="232" t="s">
        <v>34</v>
      </c>
      <c r="D220" s="233">
        <v>1569</v>
      </c>
      <c r="E220" s="234" t="s">
        <v>168</v>
      </c>
      <c r="F220" s="235" t="s">
        <v>117</v>
      </c>
      <c r="G220" s="236">
        <v>4</v>
      </c>
      <c r="H220" s="306">
        <v>6.5</v>
      </c>
      <c r="I220" s="147">
        <f aca="true" t="shared" si="8" ref="I220:I225">ROUND(G220*H220,2)</f>
        <v>26</v>
      </c>
    </row>
    <row r="221" spans="1:9" ht="12.75">
      <c r="A221" s="231" t="s">
        <v>440</v>
      </c>
      <c r="B221" s="232" t="s">
        <v>8</v>
      </c>
      <c r="C221" s="232" t="s">
        <v>34</v>
      </c>
      <c r="D221" s="233">
        <v>6995</v>
      </c>
      <c r="E221" s="234" t="s">
        <v>169</v>
      </c>
      <c r="F221" s="235" t="s">
        <v>117</v>
      </c>
      <c r="G221" s="236">
        <v>2.61</v>
      </c>
      <c r="H221" s="306">
        <v>2.3</v>
      </c>
      <c r="I221" s="147">
        <f t="shared" si="8"/>
        <v>6</v>
      </c>
    </row>
    <row r="222" spans="1:9" ht="12.75">
      <c r="A222" s="231" t="s">
        <v>441</v>
      </c>
      <c r="B222" s="232" t="s">
        <v>8</v>
      </c>
      <c r="C222" s="232" t="s">
        <v>79</v>
      </c>
      <c r="D222" s="233">
        <v>5067</v>
      </c>
      <c r="E222" s="234" t="s">
        <v>170</v>
      </c>
      <c r="F222" s="235" t="s">
        <v>31</v>
      </c>
      <c r="G222" s="236">
        <v>0.04</v>
      </c>
      <c r="H222" s="306">
        <v>13.55</v>
      </c>
      <c r="I222" s="147">
        <f t="shared" si="8"/>
        <v>0.54</v>
      </c>
    </row>
    <row r="223" spans="1:9" ht="12.75">
      <c r="A223" s="231" t="s">
        <v>442</v>
      </c>
      <c r="B223" s="232" t="s">
        <v>8</v>
      </c>
      <c r="C223" s="232" t="s">
        <v>79</v>
      </c>
      <c r="D223" s="233">
        <v>10567</v>
      </c>
      <c r="E223" s="234" t="s">
        <v>171</v>
      </c>
      <c r="F223" s="235" t="s">
        <v>117</v>
      </c>
      <c r="G223" s="236">
        <v>1.05</v>
      </c>
      <c r="H223" s="306">
        <v>6.18</v>
      </c>
      <c r="I223" s="147">
        <f t="shared" si="8"/>
        <v>6.49</v>
      </c>
    </row>
    <row r="224" spans="1:9" ht="12.75">
      <c r="A224" s="231" t="s">
        <v>443</v>
      </c>
      <c r="B224" s="146" t="s">
        <v>7</v>
      </c>
      <c r="C224" s="146" t="s">
        <v>29</v>
      </c>
      <c r="D224" s="145">
        <v>88262</v>
      </c>
      <c r="E224" s="144" t="s">
        <v>58</v>
      </c>
      <c r="F224" s="148" t="s">
        <v>32</v>
      </c>
      <c r="G224" s="149">
        <v>0.32</v>
      </c>
      <c r="H224" s="304">
        <v>17.28</v>
      </c>
      <c r="I224" s="147">
        <f t="shared" si="8"/>
        <v>5.53</v>
      </c>
    </row>
    <row r="225" spans="1:9" ht="12.75">
      <c r="A225" s="231" t="s">
        <v>444</v>
      </c>
      <c r="B225" s="146" t="s">
        <v>7</v>
      </c>
      <c r="C225" s="146" t="s">
        <v>29</v>
      </c>
      <c r="D225" s="145">
        <v>88316</v>
      </c>
      <c r="E225" s="144" t="s">
        <v>10</v>
      </c>
      <c r="F225" s="150" t="s">
        <v>32</v>
      </c>
      <c r="G225" s="149">
        <v>0.08</v>
      </c>
      <c r="H225" s="304">
        <v>13.47</v>
      </c>
      <c r="I225" s="147">
        <f t="shared" si="8"/>
        <v>1.08</v>
      </c>
    </row>
    <row r="226" spans="1:9" ht="25.5">
      <c r="A226" s="187" t="s">
        <v>403</v>
      </c>
      <c r="B226" s="159" t="s">
        <v>7</v>
      </c>
      <c r="C226" s="160" t="s">
        <v>79</v>
      </c>
      <c r="D226" s="160">
        <v>97622</v>
      </c>
      <c r="E226" s="161" t="s">
        <v>97</v>
      </c>
      <c r="F226" s="162" t="s">
        <v>98</v>
      </c>
      <c r="G226" s="163">
        <v>1</v>
      </c>
      <c r="H226" s="164"/>
      <c r="I226" s="165">
        <f>ROUND(SUM(I227:I228),2)</f>
        <v>35.21</v>
      </c>
    </row>
    <row r="227" spans="1:9" ht="12.75">
      <c r="A227" s="146" t="s">
        <v>445</v>
      </c>
      <c r="B227" s="237" t="s">
        <v>7</v>
      </c>
      <c r="C227" s="237" t="s">
        <v>29</v>
      </c>
      <c r="D227" s="238">
        <v>88316</v>
      </c>
      <c r="E227" s="239" t="s">
        <v>10</v>
      </c>
      <c r="F227" s="148" t="s">
        <v>32</v>
      </c>
      <c r="G227" s="240">
        <v>2.324</v>
      </c>
      <c r="H227" s="304">
        <v>13.47</v>
      </c>
      <c r="I227" s="177">
        <f>ROUND(G227*H227,2)</f>
        <v>31.3</v>
      </c>
    </row>
    <row r="228" spans="1:9" ht="12.75">
      <c r="A228" s="146" t="s">
        <v>446</v>
      </c>
      <c r="B228" s="241" t="s">
        <v>7</v>
      </c>
      <c r="C228" s="241" t="s">
        <v>29</v>
      </c>
      <c r="D228" s="238">
        <v>88309</v>
      </c>
      <c r="E228" s="242" t="s">
        <v>99</v>
      </c>
      <c r="F228" s="148" t="s">
        <v>32</v>
      </c>
      <c r="G228" s="240">
        <v>0.225</v>
      </c>
      <c r="H228" s="304">
        <v>17.37</v>
      </c>
      <c r="I228" s="177">
        <f>ROUND(G228*H228,2)</f>
        <v>3.91</v>
      </c>
    </row>
    <row r="229" spans="1:9" ht="12.75">
      <c r="A229" s="187" t="s">
        <v>404</v>
      </c>
      <c r="B229" s="159" t="s">
        <v>7</v>
      </c>
      <c r="C229" s="159" t="s">
        <v>25</v>
      </c>
      <c r="D229" s="160" t="s">
        <v>101</v>
      </c>
      <c r="E229" s="166" t="s">
        <v>102</v>
      </c>
      <c r="F229" s="162" t="s">
        <v>98</v>
      </c>
      <c r="G229" s="163">
        <v>1</v>
      </c>
      <c r="H229" s="164"/>
      <c r="I229" s="165">
        <f>ROUND(SUM(I230:I232),2)</f>
        <v>390.74</v>
      </c>
    </row>
    <row r="230" spans="1:9" ht="12.75">
      <c r="A230" s="146" t="s">
        <v>447</v>
      </c>
      <c r="B230" s="237" t="s">
        <v>8</v>
      </c>
      <c r="C230" s="237" t="s">
        <v>25</v>
      </c>
      <c r="D230" s="238" t="s">
        <v>103</v>
      </c>
      <c r="E230" s="239" t="s">
        <v>104</v>
      </c>
      <c r="F230" s="148" t="s">
        <v>32</v>
      </c>
      <c r="G230" s="240">
        <v>2.5</v>
      </c>
      <c r="H230" s="305">
        <v>89.35</v>
      </c>
      <c r="I230" s="177">
        <f>ROUND(G230*H230,2)</f>
        <v>223.38</v>
      </c>
    </row>
    <row r="231" spans="1:9" ht="12.75">
      <c r="A231" s="146" t="s">
        <v>448</v>
      </c>
      <c r="B231" s="237" t="s">
        <v>8</v>
      </c>
      <c r="C231" s="237" t="s">
        <v>25</v>
      </c>
      <c r="D231" s="238" t="s">
        <v>105</v>
      </c>
      <c r="E231" s="239" t="s">
        <v>106</v>
      </c>
      <c r="F231" s="148" t="s">
        <v>32</v>
      </c>
      <c r="G231" s="240">
        <v>7.5</v>
      </c>
      <c r="H231" s="305">
        <v>18.84</v>
      </c>
      <c r="I231" s="177">
        <f>ROUND(G231*H231,2)</f>
        <v>141.3</v>
      </c>
    </row>
    <row r="232" spans="1:9" ht="12.75">
      <c r="A232" s="146" t="s">
        <v>449</v>
      </c>
      <c r="B232" s="241" t="s">
        <v>7</v>
      </c>
      <c r="C232" s="241" t="s">
        <v>29</v>
      </c>
      <c r="D232" s="238">
        <v>88309</v>
      </c>
      <c r="E232" s="242" t="s">
        <v>99</v>
      </c>
      <c r="F232" s="148" t="s">
        <v>32</v>
      </c>
      <c r="G232" s="240">
        <v>1.5</v>
      </c>
      <c r="H232" s="304">
        <v>17.37</v>
      </c>
      <c r="I232" s="177">
        <f>ROUND(G232*H232,2)</f>
        <v>26.06</v>
      </c>
    </row>
    <row r="233" spans="1:9" ht="12.75">
      <c r="A233" s="187" t="s">
        <v>405</v>
      </c>
      <c r="B233" s="159" t="s">
        <v>7</v>
      </c>
      <c r="C233" s="159" t="s">
        <v>29</v>
      </c>
      <c r="D233" s="160">
        <v>72142</v>
      </c>
      <c r="E233" s="166" t="s">
        <v>107</v>
      </c>
      <c r="F233" s="167" t="s">
        <v>30</v>
      </c>
      <c r="G233" s="163">
        <v>1</v>
      </c>
      <c r="H233" s="164"/>
      <c r="I233" s="165">
        <f>ROUND(SUM(I234),2)</f>
        <v>8.27</v>
      </c>
    </row>
    <row r="234" spans="1:9" ht="12.75">
      <c r="A234" s="146" t="s">
        <v>450</v>
      </c>
      <c r="B234" s="241" t="s">
        <v>7</v>
      </c>
      <c r="C234" s="241" t="s">
        <v>29</v>
      </c>
      <c r="D234" s="238">
        <v>88261</v>
      </c>
      <c r="E234" s="239" t="s">
        <v>108</v>
      </c>
      <c r="F234" s="148" t="s">
        <v>32</v>
      </c>
      <c r="G234" s="240">
        <v>0.5</v>
      </c>
      <c r="H234" s="305">
        <v>16.54</v>
      </c>
      <c r="I234" s="177">
        <f>ROUND(G234*H234,2)</f>
        <v>8.27</v>
      </c>
    </row>
    <row r="235" spans="1:9" ht="12.75">
      <c r="A235" s="187" t="s">
        <v>406</v>
      </c>
      <c r="B235" s="159" t="s">
        <v>7</v>
      </c>
      <c r="C235" s="159" t="s">
        <v>25</v>
      </c>
      <c r="D235" s="160" t="s">
        <v>109</v>
      </c>
      <c r="E235" s="166" t="s">
        <v>110</v>
      </c>
      <c r="F235" s="162" t="s">
        <v>98</v>
      </c>
      <c r="G235" s="163">
        <v>1</v>
      </c>
      <c r="H235" s="164"/>
      <c r="I235" s="165">
        <f>ROUND(SUM(I236:I237),2)</f>
        <v>20.04</v>
      </c>
    </row>
    <row r="236" spans="1:9" ht="12.75">
      <c r="A236" s="146" t="s">
        <v>451</v>
      </c>
      <c r="B236" s="243" t="s">
        <v>8</v>
      </c>
      <c r="C236" s="243" t="s">
        <v>25</v>
      </c>
      <c r="D236" s="145" t="s">
        <v>111</v>
      </c>
      <c r="E236" s="242" t="s">
        <v>112</v>
      </c>
      <c r="F236" s="150" t="s">
        <v>32</v>
      </c>
      <c r="G236" s="244">
        <v>0.24</v>
      </c>
      <c r="H236" s="304">
        <v>43.1</v>
      </c>
      <c r="I236" s="177">
        <f>ROUND(G236*H236,2)</f>
        <v>10.34</v>
      </c>
    </row>
    <row r="237" spans="1:9" ht="12.75">
      <c r="A237" s="146" t="s">
        <v>452</v>
      </c>
      <c r="B237" s="243" t="s">
        <v>7</v>
      </c>
      <c r="C237" s="243" t="s">
        <v>79</v>
      </c>
      <c r="D237" s="145">
        <v>88316</v>
      </c>
      <c r="E237" s="242" t="s">
        <v>10</v>
      </c>
      <c r="F237" s="150" t="s">
        <v>32</v>
      </c>
      <c r="G237" s="244">
        <v>0.72</v>
      </c>
      <c r="H237" s="304">
        <v>13.47</v>
      </c>
      <c r="I237" s="177">
        <f>ROUND(G237*H237,2)</f>
        <v>9.7</v>
      </c>
    </row>
    <row r="238" spans="1:9" ht="12.75">
      <c r="A238" s="187" t="s">
        <v>407</v>
      </c>
      <c r="B238" s="159" t="s">
        <v>7</v>
      </c>
      <c r="C238" s="159" t="s">
        <v>25</v>
      </c>
      <c r="D238" s="160" t="s">
        <v>113</v>
      </c>
      <c r="E238" s="166" t="s">
        <v>114</v>
      </c>
      <c r="F238" s="162" t="s">
        <v>98</v>
      </c>
      <c r="G238" s="163">
        <v>1</v>
      </c>
      <c r="H238" s="164"/>
      <c r="I238" s="165">
        <f>ROUND(SUM(I239),2)</f>
        <v>21.79</v>
      </c>
    </row>
    <row r="239" spans="1:9" ht="12.75">
      <c r="A239" s="146" t="s">
        <v>453</v>
      </c>
      <c r="B239" s="243" t="s">
        <v>8</v>
      </c>
      <c r="C239" s="243" t="s">
        <v>25</v>
      </c>
      <c r="D239" s="145" t="s">
        <v>115</v>
      </c>
      <c r="E239" s="242" t="s">
        <v>116</v>
      </c>
      <c r="F239" s="150" t="s">
        <v>32</v>
      </c>
      <c r="G239" s="244">
        <v>0.1852</v>
      </c>
      <c r="H239" s="304">
        <v>117.66</v>
      </c>
      <c r="I239" s="177">
        <f>ROUND(G239*H239,2)</f>
        <v>21.79</v>
      </c>
    </row>
    <row r="240" spans="1:9" ht="12.75">
      <c r="A240" s="187" t="s">
        <v>408</v>
      </c>
      <c r="B240" s="187" t="s">
        <v>7</v>
      </c>
      <c r="C240" s="187" t="s">
        <v>25</v>
      </c>
      <c r="D240" s="192" t="s">
        <v>193</v>
      </c>
      <c r="E240" s="174" t="s">
        <v>191</v>
      </c>
      <c r="F240" s="175" t="s">
        <v>117</v>
      </c>
      <c r="G240" s="163">
        <v>1</v>
      </c>
      <c r="H240" s="164"/>
      <c r="I240" s="165">
        <f>ROUND(SUM(I241:I246),2)</f>
        <v>278.34</v>
      </c>
    </row>
    <row r="241" spans="1:9" ht="12.75">
      <c r="A241" s="146" t="s">
        <v>454</v>
      </c>
      <c r="B241" s="243" t="s">
        <v>8</v>
      </c>
      <c r="C241" s="243" t="s">
        <v>25</v>
      </c>
      <c r="D241" s="145" t="s">
        <v>194</v>
      </c>
      <c r="E241" s="230" t="s">
        <v>206</v>
      </c>
      <c r="F241" s="148" t="s">
        <v>117</v>
      </c>
      <c r="G241" s="244">
        <v>1</v>
      </c>
      <c r="H241" s="304">
        <v>204.35</v>
      </c>
      <c r="I241" s="177">
        <f aca="true" t="shared" si="9" ref="I241:I246">ROUND(G241*H241,2)</f>
        <v>204.35</v>
      </c>
    </row>
    <row r="242" spans="1:9" ht="12.75">
      <c r="A242" s="146" t="s">
        <v>455</v>
      </c>
      <c r="B242" s="243" t="s">
        <v>8</v>
      </c>
      <c r="C242" s="243" t="s">
        <v>25</v>
      </c>
      <c r="D242" s="145" t="s">
        <v>197</v>
      </c>
      <c r="E242" s="230" t="s">
        <v>198</v>
      </c>
      <c r="F242" s="148" t="s">
        <v>32</v>
      </c>
      <c r="G242" s="244">
        <v>0.5</v>
      </c>
      <c r="H242" s="304">
        <v>31.14</v>
      </c>
      <c r="I242" s="177">
        <f t="shared" si="9"/>
        <v>15.57</v>
      </c>
    </row>
    <row r="243" spans="1:9" ht="12.75">
      <c r="A243" s="146" t="s">
        <v>456</v>
      </c>
      <c r="B243" s="243" t="s">
        <v>8</v>
      </c>
      <c r="C243" s="243" t="s">
        <v>25</v>
      </c>
      <c r="D243" s="145" t="s">
        <v>196</v>
      </c>
      <c r="E243" s="230" t="s">
        <v>195</v>
      </c>
      <c r="F243" s="148" t="s">
        <v>78</v>
      </c>
      <c r="G243" s="244">
        <v>0.3</v>
      </c>
      <c r="H243" s="304">
        <v>50.22</v>
      </c>
      <c r="I243" s="177">
        <f t="shared" si="9"/>
        <v>15.07</v>
      </c>
    </row>
    <row r="244" spans="1:9" ht="12.75">
      <c r="A244" s="146" t="s">
        <v>457</v>
      </c>
      <c r="B244" s="245" t="s">
        <v>7</v>
      </c>
      <c r="C244" s="245" t="s">
        <v>79</v>
      </c>
      <c r="D244" s="246">
        <v>88310</v>
      </c>
      <c r="E244" s="247" t="s">
        <v>123</v>
      </c>
      <c r="F244" s="245" t="s">
        <v>32</v>
      </c>
      <c r="G244" s="248">
        <v>0.5</v>
      </c>
      <c r="H244" s="307">
        <v>17.31</v>
      </c>
      <c r="I244" s="176">
        <f t="shared" si="9"/>
        <v>8.66</v>
      </c>
    </row>
    <row r="245" spans="1:9" ht="12.75">
      <c r="A245" s="146" t="s">
        <v>458</v>
      </c>
      <c r="B245" s="243" t="s">
        <v>7</v>
      </c>
      <c r="C245" s="243" t="s">
        <v>79</v>
      </c>
      <c r="D245" s="145">
        <v>88316</v>
      </c>
      <c r="E245" s="242" t="s">
        <v>10</v>
      </c>
      <c r="F245" s="150" t="s">
        <v>32</v>
      </c>
      <c r="G245" s="244">
        <v>0.72</v>
      </c>
      <c r="H245" s="304">
        <v>13.47</v>
      </c>
      <c r="I245" s="177">
        <f t="shared" si="9"/>
        <v>9.7</v>
      </c>
    </row>
    <row r="246" spans="1:9" ht="12.75">
      <c r="A246" s="146" t="s">
        <v>459</v>
      </c>
      <c r="B246" s="243" t="s">
        <v>7</v>
      </c>
      <c r="C246" s="243" t="s">
        <v>79</v>
      </c>
      <c r="D246" s="145">
        <v>88278</v>
      </c>
      <c r="E246" s="230" t="s">
        <v>199</v>
      </c>
      <c r="F246" s="148" t="s">
        <v>32</v>
      </c>
      <c r="G246" s="244">
        <v>1.5</v>
      </c>
      <c r="H246" s="304">
        <v>16.66</v>
      </c>
      <c r="I246" s="177">
        <f t="shared" si="9"/>
        <v>24.99</v>
      </c>
    </row>
    <row r="247" spans="1:9" ht="12.75">
      <c r="A247" s="187" t="s">
        <v>409</v>
      </c>
      <c r="B247" s="187" t="s">
        <v>7</v>
      </c>
      <c r="C247" s="187" t="s">
        <v>25</v>
      </c>
      <c r="D247" s="192" t="s">
        <v>207</v>
      </c>
      <c r="E247" s="174" t="s">
        <v>215</v>
      </c>
      <c r="F247" s="162" t="s">
        <v>100</v>
      </c>
      <c r="G247" s="163">
        <v>1</v>
      </c>
      <c r="H247" s="164"/>
      <c r="I247" s="165">
        <f>ROUND(SUM(I248:I255),2)</f>
        <v>110.76</v>
      </c>
    </row>
    <row r="248" spans="1:9" ht="12.75">
      <c r="A248" s="146" t="s">
        <v>460</v>
      </c>
      <c r="B248" s="243" t="s">
        <v>8</v>
      </c>
      <c r="C248" s="243" t="s">
        <v>25</v>
      </c>
      <c r="D248" s="145" t="s">
        <v>217</v>
      </c>
      <c r="E248" s="230" t="s">
        <v>216</v>
      </c>
      <c r="F248" s="148" t="s">
        <v>117</v>
      </c>
      <c r="G248" s="244">
        <v>2</v>
      </c>
      <c r="H248" s="304">
        <v>16.44</v>
      </c>
      <c r="I248" s="177">
        <f aca="true" t="shared" si="10" ref="I248:I255">ROUND(G248*H248,2)</f>
        <v>32.88</v>
      </c>
    </row>
    <row r="249" spans="1:9" ht="12.75">
      <c r="A249" s="146" t="s">
        <v>461</v>
      </c>
      <c r="B249" s="243" t="s">
        <v>8</v>
      </c>
      <c r="C249" s="243" t="s">
        <v>79</v>
      </c>
      <c r="D249" s="145">
        <v>6212</v>
      </c>
      <c r="E249" s="230" t="s">
        <v>218</v>
      </c>
      <c r="F249" s="148" t="s">
        <v>117</v>
      </c>
      <c r="G249" s="244">
        <v>1.6</v>
      </c>
      <c r="H249" s="304">
        <v>10.17</v>
      </c>
      <c r="I249" s="177">
        <f t="shared" si="10"/>
        <v>16.27</v>
      </c>
    </row>
    <row r="250" spans="1:9" ht="12.75">
      <c r="A250" s="146" t="s">
        <v>462</v>
      </c>
      <c r="B250" s="243" t="s">
        <v>8</v>
      </c>
      <c r="C250" s="243" t="s">
        <v>79</v>
      </c>
      <c r="D250" s="145">
        <v>2692</v>
      </c>
      <c r="E250" s="230" t="s">
        <v>219</v>
      </c>
      <c r="F250" s="148" t="s">
        <v>78</v>
      </c>
      <c r="G250" s="244">
        <v>0.1</v>
      </c>
      <c r="H250" s="304">
        <v>6.79</v>
      </c>
      <c r="I250" s="177">
        <f t="shared" si="10"/>
        <v>0.68</v>
      </c>
    </row>
    <row r="251" spans="1:9" ht="12.75">
      <c r="A251" s="146" t="s">
        <v>463</v>
      </c>
      <c r="B251" s="243" t="s">
        <v>8</v>
      </c>
      <c r="C251" s="243" t="s">
        <v>79</v>
      </c>
      <c r="D251" s="145">
        <v>5061</v>
      </c>
      <c r="E251" s="230" t="s">
        <v>220</v>
      </c>
      <c r="F251" s="148" t="s">
        <v>31</v>
      </c>
      <c r="G251" s="244">
        <v>0.25</v>
      </c>
      <c r="H251" s="304">
        <v>12.5</v>
      </c>
      <c r="I251" s="177">
        <f t="shared" si="10"/>
        <v>3.13</v>
      </c>
    </row>
    <row r="252" spans="1:9" ht="12.75">
      <c r="A252" s="146" t="s">
        <v>464</v>
      </c>
      <c r="B252" s="243" t="s">
        <v>8</v>
      </c>
      <c r="C252" s="243" t="s">
        <v>25</v>
      </c>
      <c r="D252" s="145" t="s">
        <v>221</v>
      </c>
      <c r="E252" s="230" t="s">
        <v>222</v>
      </c>
      <c r="F252" s="148" t="s">
        <v>117</v>
      </c>
      <c r="G252" s="244">
        <v>1.53</v>
      </c>
      <c r="H252" s="304">
        <v>4.74</v>
      </c>
      <c r="I252" s="177">
        <f t="shared" si="10"/>
        <v>7.25</v>
      </c>
    </row>
    <row r="253" spans="1:9" ht="12.75">
      <c r="A253" s="146" t="s">
        <v>465</v>
      </c>
      <c r="B253" s="243" t="s">
        <v>8</v>
      </c>
      <c r="C253" s="243" t="s">
        <v>25</v>
      </c>
      <c r="D253" s="145" t="s">
        <v>196</v>
      </c>
      <c r="E253" s="230" t="s">
        <v>223</v>
      </c>
      <c r="F253" s="148" t="s">
        <v>100</v>
      </c>
      <c r="G253" s="244">
        <v>0.43</v>
      </c>
      <c r="H253" s="304">
        <v>21.03</v>
      </c>
      <c r="I253" s="177">
        <f t="shared" si="10"/>
        <v>9.04</v>
      </c>
    </row>
    <row r="254" spans="1:9" ht="12.75">
      <c r="A254" s="146" t="s">
        <v>466</v>
      </c>
      <c r="B254" s="146" t="s">
        <v>7</v>
      </c>
      <c r="C254" s="146" t="s">
        <v>29</v>
      </c>
      <c r="D254" s="145">
        <v>88262</v>
      </c>
      <c r="E254" s="144" t="s">
        <v>58</v>
      </c>
      <c r="F254" s="148" t="s">
        <v>32</v>
      </c>
      <c r="G254" s="244">
        <v>1.35</v>
      </c>
      <c r="H254" s="304">
        <v>17.28</v>
      </c>
      <c r="I254" s="177">
        <f t="shared" si="10"/>
        <v>23.33</v>
      </c>
    </row>
    <row r="255" spans="1:9" ht="12.75">
      <c r="A255" s="146" t="s">
        <v>467</v>
      </c>
      <c r="B255" s="243" t="s">
        <v>7</v>
      </c>
      <c r="C255" s="243" t="s">
        <v>79</v>
      </c>
      <c r="D255" s="145">
        <v>88316</v>
      </c>
      <c r="E255" s="242" t="s">
        <v>10</v>
      </c>
      <c r="F255" s="249" t="s">
        <v>32</v>
      </c>
      <c r="G255" s="244">
        <v>1.35</v>
      </c>
      <c r="H255" s="304">
        <v>13.47</v>
      </c>
      <c r="I255" s="177">
        <f t="shared" si="10"/>
        <v>18.18</v>
      </c>
    </row>
    <row r="256" spans="1:9" ht="12.75">
      <c r="A256" s="187" t="s">
        <v>410</v>
      </c>
      <c r="B256" s="187" t="s">
        <v>7</v>
      </c>
      <c r="C256" s="187" t="s">
        <v>25</v>
      </c>
      <c r="D256" s="192" t="s">
        <v>226</v>
      </c>
      <c r="E256" s="174" t="s">
        <v>227</v>
      </c>
      <c r="F256" s="162" t="s">
        <v>31</v>
      </c>
      <c r="G256" s="163">
        <v>1</v>
      </c>
      <c r="H256" s="164"/>
      <c r="I256" s="165">
        <f>ROUND(SUM(I257:I260),2)</f>
        <v>7.45</v>
      </c>
    </row>
    <row r="257" spans="1:9" ht="12.75">
      <c r="A257" s="146" t="s">
        <v>468</v>
      </c>
      <c r="B257" s="243" t="s">
        <v>8</v>
      </c>
      <c r="C257" s="243" t="s">
        <v>79</v>
      </c>
      <c r="D257" s="145">
        <v>337</v>
      </c>
      <c r="E257" s="230" t="s">
        <v>228</v>
      </c>
      <c r="F257" s="148" t="s">
        <v>31</v>
      </c>
      <c r="G257" s="244">
        <v>0.02</v>
      </c>
      <c r="H257" s="304">
        <v>11</v>
      </c>
      <c r="I257" s="177">
        <f>ROUND(G257*H257,2)</f>
        <v>0.22</v>
      </c>
    </row>
    <row r="258" spans="1:9" ht="12.75">
      <c r="A258" s="146" t="s">
        <v>469</v>
      </c>
      <c r="B258" s="243" t="s">
        <v>8</v>
      </c>
      <c r="C258" s="243" t="s">
        <v>25</v>
      </c>
      <c r="D258" s="145" t="s">
        <v>230</v>
      </c>
      <c r="E258" s="230" t="s">
        <v>229</v>
      </c>
      <c r="F258" s="148" t="s">
        <v>31</v>
      </c>
      <c r="G258" s="244">
        <v>1.05</v>
      </c>
      <c r="H258" s="304">
        <v>4.54</v>
      </c>
      <c r="I258" s="177">
        <f>ROUND(G258*H258,2)</f>
        <v>4.77</v>
      </c>
    </row>
    <row r="259" spans="1:9" ht="12.75">
      <c r="A259" s="146" t="s">
        <v>470</v>
      </c>
      <c r="B259" s="146" t="s">
        <v>7</v>
      </c>
      <c r="C259" s="146" t="s">
        <v>29</v>
      </c>
      <c r="D259" s="145">
        <v>88245</v>
      </c>
      <c r="E259" s="144" t="s">
        <v>231</v>
      </c>
      <c r="F259" s="148" t="s">
        <v>32</v>
      </c>
      <c r="G259" s="244">
        <v>0.08</v>
      </c>
      <c r="H259" s="304">
        <v>17.28</v>
      </c>
      <c r="I259" s="177">
        <f>ROUND(G259*H259,2)</f>
        <v>1.38</v>
      </c>
    </row>
    <row r="260" spans="1:9" ht="12.75">
      <c r="A260" s="146" t="s">
        <v>471</v>
      </c>
      <c r="B260" s="243" t="s">
        <v>7</v>
      </c>
      <c r="C260" s="243" t="s">
        <v>79</v>
      </c>
      <c r="D260" s="145">
        <v>88238</v>
      </c>
      <c r="E260" s="242" t="s">
        <v>232</v>
      </c>
      <c r="F260" s="249" t="s">
        <v>32</v>
      </c>
      <c r="G260" s="244">
        <v>0.08</v>
      </c>
      <c r="H260" s="304">
        <v>13.47</v>
      </c>
      <c r="I260" s="177">
        <f>ROUND(G260*H260,2)</f>
        <v>1.08</v>
      </c>
    </row>
    <row r="261" spans="1:9" ht="25.5">
      <c r="A261" s="187" t="s">
        <v>411</v>
      </c>
      <c r="B261" s="187" t="s">
        <v>246</v>
      </c>
      <c r="C261" s="180" t="s">
        <v>79</v>
      </c>
      <c r="D261" s="213" t="s">
        <v>238</v>
      </c>
      <c r="E261" s="250" t="s">
        <v>239</v>
      </c>
      <c r="F261" s="251" t="s">
        <v>98</v>
      </c>
      <c r="G261" s="252">
        <v>1</v>
      </c>
      <c r="H261" s="264"/>
      <c r="I261" s="165">
        <f>ROUND(SUM(I262:I268),2)</f>
        <v>296.11</v>
      </c>
    </row>
    <row r="262" spans="1:9" ht="12.75">
      <c r="A262" s="253" t="s">
        <v>472</v>
      </c>
      <c r="B262" s="243" t="s">
        <v>8</v>
      </c>
      <c r="C262" s="243" t="s">
        <v>79</v>
      </c>
      <c r="D262" s="145" t="s">
        <v>240</v>
      </c>
      <c r="E262" s="230" t="s">
        <v>241</v>
      </c>
      <c r="F262" s="148" t="s">
        <v>98</v>
      </c>
      <c r="G262" s="244">
        <v>0.751</v>
      </c>
      <c r="H262" s="308">
        <v>53.5</v>
      </c>
      <c r="I262" s="179">
        <f aca="true" t="shared" si="11" ref="I262:I268">ROUND(G262*H262,2)</f>
        <v>40.18</v>
      </c>
    </row>
    <row r="263" spans="1:9" ht="12.75">
      <c r="A263" s="253" t="s">
        <v>473</v>
      </c>
      <c r="B263" s="243" t="s">
        <v>8</v>
      </c>
      <c r="C263" s="243" t="s">
        <v>79</v>
      </c>
      <c r="D263" s="145" t="s">
        <v>242</v>
      </c>
      <c r="E263" s="230" t="s">
        <v>243</v>
      </c>
      <c r="F263" s="148" t="s">
        <v>31</v>
      </c>
      <c r="G263" s="244">
        <v>362.66</v>
      </c>
      <c r="H263" s="308">
        <v>0.45</v>
      </c>
      <c r="I263" s="179">
        <f t="shared" si="11"/>
        <v>163.2</v>
      </c>
    </row>
    <row r="264" spans="1:9" ht="12.75">
      <c r="A264" s="253" t="s">
        <v>474</v>
      </c>
      <c r="B264" s="243" t="s">
        <v>8</v>
      </c>
      <c r="C264" s="243" t="s">
        <v>79</v>
      </c>
      <c r="D264" s="145" t="s">
        <v>244</v>
      </c>
      <c r="E264" s="230" t="s">
        <v>245</v>
      </c>
      <c r="F264" s="148" t="s">
        <v>98</v>
      </c>
      <c r="G264" s="244">
        <v>0.593</v>
      </c>
      <c r="H264" s="308">
        <v>60.68</v>
      </c>
      <c r="I264" s="179">
        <f t="shared" si="11"/>
        <v>35.98</v>
      </c>
    </row>
    <row r="265" spans="1:9" ht="12.75">
      <c r="A265" s="253" t="s">
        <v>475</v>
      </c>
      <c r="B265" s="243" t="s">
        <v>246</v>
      </c>
      <c r="C265" s="243" t="s">
        <v>79</v>
      </c>
      <c r="D265" s="145" t="s">
        <v>247</v>
      </c>
      <c r="E265" s="230" t="s">
        <v>10</v>
      </c>
      <c r="F265" s="148" t="s">
        <v>32</v>
      </c>
      <c r="G265" s="244">
        <v>2.31</v>
      </c>
      <c r="H265" s="308">
        <v>13.47</v>
      </c>
      <c r="I265" s="179">
        <f t="shared" si="11"/>
        <v>31.12</v>
      </c>
    </row>
    <row r="266" spans="1:9" ht="25.5">
      <c r="A266" s="253" t="s">
        <v>476</v>
      </c>
      <c r="B266" s="243" t="s">
        <v>246</v>
      </c>
      <c r="C266" s="243" t="s">
        <v>79</v>
      </c>
      <c r="D266" s="145" t="s">
        <v>248</v>
      </c>
      <c r="E266" s="230" t="s">
        <v>249</v>
      </c>
      <c r="F266" s="148" t="s">
        <v>32</v>
      </c>
      <c r="G266" s="244">
        <v>1.46</v>
      </c>
      <c r="H266" s="308">
        <v>16.69</v>
      </c>
      <c r="I266" s="179">
        <f t="shared" si="11"/>
        <v>24.37</v>
      </c>
    </row>
    <row r="267" spans="1:9" ht="25.5">
      <c r="A267" s="253" t="s">
        <v>477</v>
      </c>
      <c r="B267" s="243" t="s">
        <v>246</v>
      </c>
      <c r="C267" s="243" t="s">
        <v>79</v>
      </c>
      <c r="D267" s="145" t="s">
        <v>250</v>
      </c>
      <c r="E267" s="230" t="s">
        <v>251</v>
      </c>
      <c r="F267" s="148" t="s">
        <v>252</v>
      </c>
      <c r="G267" s="244">
        <v>0.75</v>
      </c>
      <c r="H267" s="308">
        <v>1.43</v>
      </c>
      <c r="I267" s="179">
        <f t="shared" si="11"/>
        <v>1.07</v>
      </c>
    </row>
    <row r="268" spans="1:9" ht="25.5">
      <c r="A268" s="253" t="s">
        <v>478</v>
      </c>
      <c r="B268" s="243" t="s">
        <v>246</v>
      </c>
      <c r="C268" s="243" t="s">
        <v>79</v>
      </c>
      <c r="D268" s="145" t="s">
        <v>253</v>
      </c>
      <c r="E268" s="144" t="s">
        <v>254</v>
      </c>
      <c r="F268" s="148" t="s">
        <v>255</v>
      </c>
      <c r="G268" s="244">
        <v>0.71</v>
      </c>
      <c r="H268" s="308">
        <v>0.27</v>
      </c>
      <c r="I268" s="179">
        <f t="shared" si="11"/>
        <v>0.19</v>
      </c>
    </row>
    <row r="269" spans="1:9" ht="12.75">
      <c r="A269" s="187" t="s">
        <v>412</v>
      </c>
      <c r="B269" s="187" t="s">
        <v>7</v>
      </c>
      <c r="C269" s="187" t="s">
        <v>25</v>
      </c>
      <c r="D269" s="192" t="s">
        <v>257</v>
      </c>
      <c r="E269" s="193" t="s">
        <v>258</v>
      </c>
      <c r="F269" s="191" t="s">
        <v>98</v>
      </c>
      <c r="G269" s="194">
        <v>1</v>
      </c>
      <c r="H269" s="164"/>
      <c r="I269" s="165">
        <f>ROUND(SUM(I270:I271),2)</f>
        <v>194.61</v>
      </c>
    </row>
    <row r="270" spans="1:9" ht="12.75">
      <c r="A270" s="146" t="s">
        <v>479</v>
      </c>
      <c r="B270" s="146" t="s">
        <v>7</v>
      </c>
      <c r="C270" s="146" t="s">
        <v>29</v>
      </c>
      <c r="D270" s="145">
        <v>88316</v>
      </c>
      <c r="E270" s="144" t="s">
        <v>10</v>
      </c>
      <c r="F270" s="150" t="s">
        <v>32</v>
      </c>
      <c r="G270" s="244">
        <v>8</v>
      </c>
      <c r="H270" s="304">
        <v>13.47</v>
      </c>
      <c r="I270" s="177">
        <f>ROUND(G270*H270,2)</f>
        <v>107.76</v>
      </c>
    </row>
    <row r="271" spans="1:9" ht="12.75">
      <c r="A271" s="146" t="s">
        <v>480</v>
      </c>
      <c r="B271" s="243" t="s">
        <v>7</v>
      </c>
      <c r="C271" s="243" t="s">
        <v>79</v>
      </c>
      <c r="D271" s="145">
        <v>88309</v>
      </c>
      <c r="E271" s="242" t="s">
        <v>52</v>
      </c>
      <c r="F271" s="249" t="s">
        <v>32</v>
      </c>
      <c r="G271" s="244">
        <v>5</v>
      </c>
      <c r="H271" s="304">
        <v>17.37</v>
      </c>
      <c r="I271" s="177">
        <f>ROUND(G271*H271,2)</f>
        <v>86.85</v>
      </c>
    </row>
    <row r="272" spans="1:9" ht="38.25">
      <c r="A272" s="187" t="s">
        <v>413</v>
      </c>
      <c r="B272" s="180" t="s">
        <v>7</v>
      </c>
      <c r="C272" s="180" t="s">
        <v>79</v>
      </c>
      <c r="D272" s="181">
        <v>87879</v>
      </c>
      <c r="E272" s="180" t="s">
        <v>118</v>
      </c>
      <c r="F272" s="180" t="s">
        <v>100</v>
      </c>
      <c r="G272" s="182">
        <v>1</v>
      </c>
      <c r="H272" s="183"/>
      <c r="I272" s="184">
        <f>ROUND(SUM(I273:I275),2)</f>
        <v>2.66</v>
      </c>
    </row>
    <row r="273" spans="1:9" ht="25.5">
      <c r="A273" s="146" t="s">
        <v>481</v>
      </c>
      <c r="B273" s="245" t="s">
        <v>7</v>
      </c>
      <c r="C273" s="245" t="s">
        <v>79</v>
      </c>
      <c r="D273" s="246">
        <v>87313</v>
      </c>
      <c r="E273" s="245" t="s">
        <v>119</v>
      </c>
      <c r="F273" s="245" t="s">
        <v>98</v>
      </c>
      <c r="G273" s="248">
        <v>0.0042</v>
      </c>
      <c r="H273" s="307">
        <v>322.57</v>
      </c>
      <c r="I273" s="176">
        <f>ROUND(G273*H273,2)</f>
        <v>1.35</v>
      </c>
    </row>
    <row r="274" spans="1:9" ht="12.75">
      <c r="A274" s="146" t="s">
        <v>482</v>
      </c>
      <c r="B274" s="245" t="s">
        <v>7</v>
      </c>
      <c r="C274" s="245" t="s">
        <v>79</v>
      </c>
      <c r="D274" s="246">
        <v>88309</v>
      </c>
      <c r="E274" s="245" t="s">
        <v>52</v>
      </c>
      <c r="F274" s="245" t="s">
        <v>32</v>
      </c>
      <c r="G274" s="248">
        <v>0.07</v>
      </c>
      <c r="H274" s="307">
        <v>17.37</v>
      </c>
      <c r="I274" s="176">
        <f>ROUND(G274*H274,2)</f>
        <v>1.22</v>
      </c>
    </row>
    <row r="275" spans="1:9" ht="12.75">
      <c r="A275" s="146" t="s">
        <v>483</v>
      </c>
      <c r="B275" s="245" t="s">
        <v>7</v>
      </c>
      <c r="C275" s="245" t="s">
        <v>79</v>
      </c>
      <c r="D275" s="246">
        <v>88316</v>
      </c>
      <c r="E275" s="245" t="s">
        <v>10</v>
      </c>
      <c r="F275" s="245" t="s">
        <v>32</v>
      </c>
      <c r="G275" s="248">
        <v>0.007</v>
      </c>
      <c r="H275" s="307">
        <v>13.47</v>
      </c>
      <c r="I275" s="176">
        <f>ROUND(G275*H275,2)</f>
        <v>0.09</v>
      </c>
    </row>
    <row r="276" spans="1:9" ht="38.25">
      <c r="A276" s="187" t="s">
        <v>414</v>
      </c>
      <c r="B276" s="180" t="s">
        <v>79</v>
      </c>
      <c r="C276" s="180" t="s">
        <v>79</v>
      </c>
      <c r="D276" s="181">
        <v>87530</v>
      </c>
      <c r="E276" s="180" t="s">
        <v>120</v>
      </c>
      <c r="F276" s="180" t="s">
        <v>100</v>
      </c>
      <c r="G276" s="182">
        <v>1</v>
      </c>
      <c r="H276" s="183"/>
      <c r="I276" s="184">
        <f>ROUND(SUM(I277:I279),2)</f>
        <v>26.72</v>
      </c>
    </row>
    <row r="277" spans="1:9" ht="25.5">
      <c r="A277" s="146" t="s">
        <v>484</v>
      </c>
      <c r="B277" s="245" t="s">
        <v>7</v>
      </c>
      <c r="C277" s="245" t="s">
        <v>79</v>
      </c>
      <c r="D277" s="246">
        <v>87369</v>
      </c>
      <c r="E277" s="245" t="s">
        <v>121</v>
      </c>
      <c r="F277" s="245" t="s">
        <v>98</v>
      </c>
      <c r="G277" s="248">
        <v>0.0376</v>
      </c>
      <c r="H277" s="307">
        <v>432.4</v>
      </c>
      <c r="I277" s="176">
        <f>ROUND(G277*H277,2)</f>
        <v>16.26</v>
      </c>
    </row>
    <row r="278" spans="1:9" ht="12.75">
      <c r="A278" s="146" t="s">
        <v>485</v>
      </c>
      <c r="B278" s="245" t="s">
        <v>7</v>
      </c>
      <c r="C278" s="245" t="s">
        <v>79</v>
      </c>
      <c r="D278" s="246">
        <v>88309</v>
      </c>
      <c r="E278" s="245" t="s">
        <v>52</v>
      </c>
      <c r="F278" s="245" t="s">
        <v>32</v>
      </c>
      <c r="G278" s="248">
        <v>0.47</v>
      </c>
      <c r="H278" s="307">
        <v>17.37</v>
      </c>
      <c r="I278" s="176">
        <f>ROUND(G278*H278,2)</f>
        <v>8.16</v>
      </c>
    </row>
    <row r="279" spans="1:9" ht="12.75">
      <c r="A279" s="146" t="s">
        <v>486</v>
      </c>
      <c r="B279" s="245" t="s">
        <v>7</v>
      </c>
      <c r="C279" s="245" t="s">
        <v>79</v>
      </c>
      <c r="D279" s="246">
        <v>88316</v>
      </c>
      <c r="E279" s="245" t="s">
        <v>10</v>
      </c>
      <c r="F279" s="245" t="s">
        <v>32</v>
      </c>
      <c r="G279" s="248">
        <v>0.171</v>
      </c>
      <c r="H279" s="307">
        <v>13.47</v>
      </c>
      <c r="I279" s="176">
        <f>ROUND(G279*H279,2)</f>
        <v>2.3</v>
      </c>
    </row>
    <row r="280" spans="1:9" ht="38.25">
      <c r="A280" s="187" t="s">
        <v>415</v>
      </c>
      <c r="B280" s="180" t="s">
        <v>7</v>
      </c>
      <c r="C280" s="180" t="s">
        <v>79</v>
      </c>
      <c r="D280" s="181" t="s">
        <v>282</v>
      </c>
      <c r="E280" s="180" t="s">
        <v>283</v>
      </c>
      <c r="F280" s="180" t="s">
        <v>100</v>
      </c>
      <c r="G280" s="182">
        <v>1</v>
      </c>
      <c r="H280" s="183"/>
      <c r="I280" s="184">
        <f>ROUND(SUM(I281:I285),2)</f>
        <v>53.86</v>
      </c>
    </row>
    <row r="281" spans="1:9" ht="38.25">
      <c r="A281" s="146" t="s">
        <v>487</v>
      </c>
      <c r="B281" s="243" t="s">
        <v>8</v>
      </c>
      <c r="C281" s="243" t="s">
        <v>79</v>
      </c>
      <c r="D281" s="243" t="s">
        <v>284</v>
      </c>
      <c r="E281" s="255" t="s">
        <v>316</v>
      </c>
      <c r="F281" s="243" t="s">
        <v>100</v>
      </c>
      <c r="G281" s="243">
        <v>1.06</v>
      </c>
      <c r="H281" s="309">
        <v>26.9</v>
      </c>
      <c r="I281" s="186">
        <f>ROUND(G281*H281,2)</f>
        <v>28.51</v>
      </c>
    </row>
    <row r="282" spans="1:9" ht="12.75">
      <c r="A282" s="146" t="s">
        <v>488</v>
      </c>
      <c r="B282" s="243" t="s">
        <v>8</v>
      </c>
      <c r="C282" s="243" t="s">
        <v>79</v>
      </c>
      <c r="D282" s="243" t="s">
        <v>285</v>
      </c>
      <c r="E282" s="243" t="s">
        <v>286</v>
      </c>
      <c r="F282" s="243" t="s">
        <v>31</v>
      </c>
      <c r="G282" s="243">
        <v>4.46</v>
      </c>
      <c r="H282" s="309">
        <v>0.55</v>
      </c>
      <c r="I282" s="186">
        <f>ROUND(G282*H282,2)</f>
        <v>2.45</v>
      </c>
    </row>
    <row r="283" spans="1:9" ht="12.75">
      <c r="A283" s="146" t="s">
        <v>489</v>
      </c>
      <c r="B283" s="243" t="s">
        <v>8</v>
      </c>
      <c r="C283" s="243" t="s">
        <v>79</v>
      </c>
      <c r="D283" s="243" t="s">
        <v>287</v>
      </c>
      <c r="E283" s="243" t="s">
        <v>288</v>
      </c>
      <c r="F283" s="243" t="s">
        <v>31</v>
      </c>
      <c r="G283" s="243">
        <v>0.42</v>
      </c>
      <c r="H283" s="309">
        <v>3.5</v>
      </c>
      <c r="I283" s="186">
        <f>ROUND(G283*H283,2)</f>
        <v>1.47</v>
      </c>
    </row>
    <row r="284" spans="1:9" ht="12.75">
      <c r="A284" s="146" t="s">
        <v>490</v>
      </c>
      <c r="B284" s="243" t="s">
        <v>7</v>
      </c>
      <c r="C284" s="243" t="s">
        <v>79</v>
      </c>
      <c r="D284" s="243" t="s">
        <v>289</v>
      </c>
      <c r="E284" s="243" t="s">
        <v>290</v>
      </c>
      <c r="F284" s="243" t="s">
        <v>32</v>
      </c>
      <c r="G284" s="243">
        <v>0.8</v>
      </c>
      <c r="H284" s="304">
        <v>19.71</v>
      </c>
      <c r="I284" s="186">
        <f>ROUND(G284*H284,2)</f>
        <v>15.77</v>
      </c>
    </row>
    <row r="285" spans="1:9" ht="12.75">
      <c r="A285" s="146" t="s">
        <v>491</v>
      </c>
      <c r="B285" s="243" t="s">
        <v>7</v>
      </c>
      <c r="C285" s="243" t="s">
        <v>79</v>
      </c>
      <c r="D285" s="243" t="s">
        <v>247</v>
      </c>
      <c r="E285" s="243" t="s">
        <v>10</v>
      </c>
      <c r="F285" s="243" t="s">
        <v>32</v>
      </c>
      <c r="G285" s="243">
        <v>0.42</v>
      </c>
      <c r="H285" s="304">
        <v>13.47</v>
      </c>
      <c r="I285" s="186">
        <f>ROUND(G285*H285,2)</f>
        <v>5.66</v>
      </c>
    </row>
    <row r="286" spans="1:9" ht="25.5">
      <c r="A286" s="187" t="s">
        <v>416</v>
      </c>
      <c r="B286" s="180" t="s">
        <v>7</v>
      </c>
      <c r="C286" s="180" t="s">
        <v>79</v>
      </c>
      <c r="D286" s="181" t="s">
        <v>296</v>
      </c>
      <c r="E286" s="180" t="s">
        <v>297</v>
      </c>
      <c r="F286" s="180" t="s">
        <v>100</v>
      </c>
      <c r="G286" s="182">
        <v>1</v>
      </c>
      <c r="H286" s="183"/>
      <c r="I286" s="184">
        <f>ROUND(SUM(I287:I290),2)</f>
        <v>8.85</v>
      </c>
    </row>
    <row r="287" spans="1:9" ht="12.75">
      <c r="A287" s="146" t="s">
        <v>492</v>
      </c>
      <c r="B287" s="243" t="s">
        <v>8</v>
      </c>
      <c r="C287" s="243" t="s">
        <v>79</v>
      </c>
      <c r="D287" s="243" t="s">
        <v>298</v>
      </c>
      <c r="E287" s="243" t="s">
        <v>299</v>
      </c>
      <c r="F287" s="243" t="s">
        <v>30</v>
      </c>
      <c r="G287" s="243">
        <v>0.1</v>
      </c>
      <c r="H287" s="307">
        <v>0.33</v>
      </c>
      <c r="I287" s="176">
        <f>ROUND(G287*H287,2)</f>
        <v>0.03</v>
      </c>
    </row>
    <row r="288" spans="1:9" ht="12.75">
      <c r="A288" s="146" t="s">
        <v>493</v>
      </c>
      <c r="B288" s="243" t="s">
        <v>8</v>
      </c>
      <c r="C288" s="243" t="s">
        <v>79</v>
      </c>
      <c r="D288" s="243" t="s">
        <v>300</v>
      </c>
      <c r="E288" s="243" t="s">
        <v>301</v>
      </c>
      <c r="F288" s="243" t="s">
        <v>302</v>
      </c>
      <c r="G288" s="243">
        <v>0.0489</v>
      </c>
      <c r="H288" s="307">
        <v>38.5</v>
      </c>
      <c r="I288" s="176">
        <f>ROUND(G288*H288,2)</f>
        <v>1.88</v>
      </c>
    </row>
    <row r="289" spans="1:9" ht="12.75">
      <c r="A289" s="146" t="s">
        <v>494</v>
      </c>
      <c r="B289" s="243" t="s">
        <v>7</v>
      </c>
      <c r="C289" s="243" t="s">
        <v>79</v>
      </c>
      <c r="D289" s="243" t="s">
        <v>295</v>
      </c>
      <c r="E289" s="243" t="s">
        <v>123</v>
      </c>
      <c r="F289" s="243" t="s">
        <v>32</v>
      </c>
      <c r="G289" s="243">
        <v>0.312</v>
      </c>
      <c r="H289" s="307">
        <v>17.31</v>
      </c>
      <c r="I289" s="176">
        <f>ROUND(G289*H289,2)</f>
        <v>5.4</v>
      </c>
    </row>
    <row r="290" spans="1:9" ht="12.75">
      <c r="A290" s="146" t="s">
        <v>495</v>
      </c>
      <c r="B290" s="243" t="s">
        <v>7</v>
      </c>
      <c r="C290" s="243" t="s">
        <v>79</v>
      </c>
      <c r="D290" s="243" t="s">
        <v>247</v>
      </c>
      <c r="E290" s="243" t="s">
        <v>10</v>
      </c>
      <c r="F290" s="243" t="s">
        <v>32</v>
      </c>
      <c r="G290" s="243">
        <v>0.114</v>
      </c>
      <c r="H290" s="304">
        <v>13.47</v>
      </c>
      <c r="I290" s="176">
        <f>ROUND(G290*H290,2)</f>
        <v>1.54</v>
      </c>
    </row>
    <row r="291" spans="1:9" ht="12.75">
      <c r="A291" s="187" t="s">
        <v>417</v>
      </c>
      <c r="B291" s="187" t="s">
        <v>7</v>
      </c>
      <c r="C291" s="210" t="s">
        <v>79</v>
      </c>
      <c r="D291" s="210" t="s">
        <v>291</v>
      </c>
      <c r="E291" s="211" t="s">
        <v>292</v>
      </c>
      <c r="F291" s="210" t="s">
        <v>100</v>
      </c>
      <c r="G291" s="212">
        <v>1</v>
      </c>
      <c r="H291" s="183"/>
      <c r="I291" s="184">
        <f>ROUND(SUM(I292:I294),2)</f>
        <v>1.87</v>
      </c>
    </row>
    <row r="292" spans="1:9" ht="12.75">
      <c r="A292" s="146" t="s">
        <v>496</v>
      </c>
      <c r="B292" s="243" t="s">
        <v>8</v>
      </c>
      <c r="C292" s="243" t="s">
        <v>79</v>
      </c>
      <c r="D292" s="243" t="s">
        <v>293</v>
      </c>
      <c r="E292" s="243" t="s">
        <v>294</v>
      </c>
      <c r="F292" s="243" t="s">
        <v>78</v>
      </c>
      <c r="G292" s="243">
        <v>0.16</v>
      </c>
      <c r="H292" s="307">
        <v>6.27</v>
      </c>
      <c r="I292" s="176">
        <f>ROUND(G292*H292,2)</f>
        <v>1</v>
      </c>
    </row>
    <row r="293" spans="1:9" ht="12.75">
      <c r="A293" s="146" t="s">
        <v>497</v>
      </c>
      <c r="B293" s="243" t="s">
        <v>7</v>
      </c>
      <c r="C293" s="243" t="s">
        <v>79</v>
      </c>
      <c r="D293" s="243" t="s">
        <v>295</v>
      </c>
      <c r="E293" s="243" t="s">
        <v>123</v>
      </c>
      <c r="F293" s="243" t="s">
        <v>32</v>
      </c>
      <c r="G293" s="243">
        <v>0.039</v>
      </c>
      <c r="H293" s="307">
        <v>17.31</v>
      </c>
      <c r="I293" s="176">
        <f>ROUND(G293*H293,2)</f>
        <v>0.68</v>
      </c>
    </row>
    <row r="294" spans="1:9" ht="12.75">
      <c r="A294" s="146" t="s">
        <v>498</v>
      </c>
      <c r="B294" s="243" t="s">
        <v>7</v>
      </c>
      <c r="C294" s="243" t="s">
        <v>79</v>
      </c>
      <c r="D294" s="243" t="s">
        <v>247</v>
      </c>
      <c r="E294" s="243" t="s">
        <v>10</v>
      </c>
      <c r="F294" s="243" t="s">
        <v>32</v>
      </c>
      <c r="G294" s="243">
        <v>0.014</v>
      </c>
      <c r="H294" s="307">
        <v>13.47</v>
      </c>
      <c r="I294" s="176">
        <f>ROUND(G294*H294,2)</f>
        <v>0.19</v>
      </c>
    </row>
    <row r="295" spans="1:9" ht="38.25">
      <c r="A295" s="190" t="s">
        <v>418</v>
      </c>
      <c r="B295" s="188" t="s">
        <v>7</v>
      </c>
      <c r="C295" s="188" t="s">
        <v>79</v>
      </c>
      <c r="D295" s="188" t="s">
        <v>303</v>
      </c>
      <c r="E295" s="189" t="s">
        <v>324</v>
      </c>
      <c r="F295" s="208" t="s">
        <v>100</v>
      </c>
      <c r="G295" s="209">
        <v>1</v>
      </c>
      <c r="H295" s="183"/>
      <c r="I295" s="184">
        <f>ROUND(SUM(I296:I298),2)</f>
        <v>10.96</v>
      </c>
    </row>
    <row r="296" spans="1:9" ht="12.75">
      <c r="A296" s="256" t="s">
        <v>499</v>
      </c>
      <c r="B296" s="243" t="s">
        <v>8</v>
      </c>
      <c r="C296" s="243" t="s">
        <v>79</v>
      </c>
      <c r="D296" s="243" t="s">
        <v>304</v>
      </c>
      <c r="E296" s="243" t="s">
        <v>305</v>
      </c>
      <c r="F296" s="243" t="s">
        <v>78</v>
      </c>
      <c r="G296" s="243" t="s">
        <v>306</v>
      </c>
      <c r="H296" s="307">
        <v>20.58</v>
      </c>
      <c r="I296" s="176">
        <f>ROUND(G296*H296,2)</f>
        <v>6.79</v>
      </c>
    </row>
    <row r="297" spans="1:9" ht="12.75">
      <c r="A297" s="256" t="s">
        <v>500</v>
      </c>
      <c r="B297" s="243" t="s">
        <v>7</v>
      </c>
      <c r="C297" s="243" t="s">
        <v>79</v>
      </c>
      <c r="D297" s="243" t="s">
        <v>295</v>
      </c>
      <c r="E297" s="243" t="s">
        <v>123</v>
      </c>
      <c r="F297" s="243" t="s">
        <v>32</v>
      </c>
      <c r="G297" s="243" t="s">
        <v>307</v>
      </c>
      <c r="H297" s="307">
        <v>17.31</v>
      </c>
      <c r="I297" s="176">
        <f>ROUND(G297*H297,2)</f>
        <v>3.24</v>
      </c>
    </row>
    <row r="298" spans="1:9" ht="12.75">
      <c r="A298" s="256" t="s">
        <v>501</v>
      </c>
      <c r="B298" s="243" t="s">
        <v>7</v>
      </c>
      <c r="C298" s="243" t="s">
        <v>79</v>
      </c>
      <c r="D298" s="243" t="s">
        <v>247</v>
      </c>
      <c r="E298" s="243" t="s">
        <v>10</v>
      </c>
      <c r="F298" s="243" t="s">
        <v>32</v>
      </c>
      <c r="G298" s="243" t="s">
        <v>308</v>
      </c>
      <c r="H298" s="307">
        <v>13.47</v>
      </c>
      <c r="I298" s="176">
        <f>ROUND(G298*H298,2)</f>
        <v>0.93</v>
      </c>
    </row>
    <row r="299" spans="1:9" ht="12.75">
      <c r="A299" s="190" t="s">
        <v>419</v>
      </c>
      <c r="B299" s="188" t="s">
        <v>7</v>
      </c>
      <c r="C299" s="188" t="s">
        <v>79</v>
      </c>
      <c r="D299" s="188" t="s">
        <v>326</v>
      </c>
      <c r="E299" s="189" t="s">
        <v>327</v>
      </c>
      <c r="F299" s="208" t="s">
        <v>117</v>
      </c>
      <c r="G299" s="209">
        <v>1</v>
      </c>
      <c r="H299" s="183"/>
      <c r="I299" s="184">
        <f>ROUND(SUM(I300:I302),2)</f>
        <v>38.57</v>
      </c>
    </row>
    <row r="300" spans="1:9" ht="12.75">
      <c r="A300" s="256" t="s">
        <v>502</v>
      </c>
      <c r="B300" s="243" t="s">
        <v>8</v>
      </c>
      <c r="C300" s="243" t="s">
        <v>79</v>
      </c>
      <c r="D300" s="243" t="s">
        <v>328</v>
      </c>
      <c r="E300" s="243" t="s">
        <v>329</v>
      </c>
      <c r="F300" s="243" t="s">
        <v>117</v>
      </c>
      <c r="G300" s="243" t="s">
        <v>68</v>
      </c>
      <c r="H300" s="307">
        <v>21.35</v>
      </c>
      <c r="I300" s="176">
        <f>ROUND(G300*H300,2)</f>
        <v>21.35</v>
      </c>
    </row>
    <row r="301" spans="1:9" ht="12.75">
      <c r="A301" s="256" t="s">
        <v>503</v>
      </c>
      <c r="B301" s="243" t="s">
        <v>7</v>
      </c>
      <c r="C301" s="243" t="s">
        <v>79</v>
      </c>
      <c r="D301" s="243" t="s">
        <v>289</v>
      </c>
      <c r="E301" s="243" t="s">
        <v>290</v>
      </c>
      <c r="F301" s="243" t="s">
        <v>32</v>
      </c>
      <c r="G301" s="243" t="s">
        <v>330</v>
      </c>
      <c r="H301" s="307">
        <v>19.71</v>
      </c>
      <c r="I301" s="176">
        <f>ROUND(G301*H301,2)</f>
        <v>11.83</v>
      </c>
    </row>
    <row r="302" spans="1:9" ht="12.75">
      <c r="A302" s="256" t="s">
        <v>504</v>
      </c>
      <c r="B302" s="243" t="s">
        <v>7</v>
      </c>
      <c r="C302" s="243" t="s">
        <v>79</v>
      </c>
      <c r="D302" s="243" t="s">
        <v>247</v>
      </c>
      <c r="E302" s="243" t="s">
        <v>10</v>
      </c>
      <c r="F302" s="243" t="s">
        <v>32</v>
      </c>
      <c r="G302" s="243" t="s">
        <v>331</v>
      </c>
      <c r="H302" s="307">
        <v>13.47</v>
      </c>
      <c r="I302" s="176">
        <f>ROUND(G302*H302,2)</f>
        <v>5.39</v>
      </c>
    </row>
    <row r="303" spans="1:9" ht="12.75">
      <c r="A303" s="187" t="s">
        <v>420</v>
      </c>
      <c r="B303" s="159" t="s">
        <v>7</v>
      </c>
      <c r="C303" s="159" t="s">
        <v>22</v>
      </c>
      <c r="D303" s="160" t="s">
        <v>91</v>
      </c>
      <c r="E303" s="161" t="s">
        <v>336</v>
      </c>
      <c r="F303" s="162" t="s">
        <v>100</v>
      </c>
      <c r="G303" s="163">
        <v>1</v>
      </c>
      <c r="H303" s="164"/>
      <c r="I303" s="165">
        <f>ROUND(SUM(I304:I305),2)</f>
        <v>10.69</v>
      </c>
    </row>
    <row r="304" spans="1:9" ht="12.75">
      <c r="A304" s="146" t="s">
        <v>445</v>
      </c>
      <c r="B304" s="237" t="s">
        <v>7</v>
      </c>
      <c r="C304" s="237" t="s">
        <v>29</v>
      </c>
      <c r="D304" s="238">
        <v>88316</v>
      </c>
      <c r="E304" s="257" t="s">
        <v>10</v>
      </c>
      <c r="F304" s="148" t="s">
        <v>32</v>
      </c>
      <c r="G304" s="240">
        <v>0.6</v>
      </c>
      <c r="H304" s="304">
        <v>13.47</v>
      </c>
      <c r="I304" s="177">
        <f>ROUND(G304*H304,2)</f>
        <v>8.08</v>
      </c>
    </row>
    <row r="305" spans="1:9" ht="12.75">
      <c r="A305" s="146" t="s">
        <v>446</v>
      </c>
      <c r="B305" s="241" t="s">
        <v>7</v>
      </c>
      <c r="C305" s="241" t="s">
        <v>29</v>
      </c>
      <c r="D305" s="238">
        <v>88309</v>
      </c>
      <c r="E305" s="216" t="s">
        <v>99</v>
      </c>
      <c r="F305" s="148" t="s">
        <v>32</v>
      </c>
      <c r="G305" s="240">
        <v>0.15</v>
      </c>
      <c r="H305" s="304">
        <v>17.37</v>
      </c>
      <c r="I305" s="177">
        <f>ROUND(G305*H305,2)</f>
        <v>2.61</v>
      </c>
    </row>
    <row r="306" spans="1:9" ht="25.5">
      <c r="A306" s="187" t="s">
        <v>421</v>
      </c>
      <c r="B306" s="180" t="s">
        <v>7</v>
      </c>
      <c r="C306" s="180" t="s">
        <v>122</v>
      </c>
      <c r="D306" s="181" t="s">
        <v>337</v>
      </c>
      <c r="E306" s="180" t="s">
        <v>338</v>
      </c>
      <c r="F306" s="180" t="s">
        <v>100</v>
      </c>
      <c r="G306" s="182">
        <v>1</v>
      </c>
      <c r="H306" s="183"/>
      <c r="I306" s="184">
        <f>ROUND(SUM(I307:I310),2)</f>
        <v>171.64</v>
      </c>
    </row>
    <row r="307" spans="1:9" ht="12.75">
      <c r="A307" s="146" t="s">
        <v>505</v>
      </c>
      <c r="B307" s="243" t="s">
        <v>8</v>
      </c>
      <c r="C307" s="243" t="s">
        <v>122</v>
      </c>
      <c r="D307" s="243" t="s">
        <v>340</v>
      </c>
      <c r="E307" s="243" t="s">
        <v>341</v>
      </c>
      <c r="F307" s="243" t="s">
        <v>100</v>
      </c>
      <c r="G307" s="243" t="s">
        <v>342</v>
      </c>
      <c r="H307" s="307">
        <v>137.36</v>
      </c>
      <c r="I307" s="176">
        <f>ROUND(G307*H307,2)</f>
        <v>151.1</v>
      </c>
    </row>
    <row r="308" spans="1:9" ht="12.75">
      <c r="A308" s="146" t="s">
        <v>506</v>
      </c>
      <c r="B308" s="243" t="s">
        <v>8</v>
      </c>
      <c r="C308" s="243" t="s">
        <v>122</v>
      </c>
      <c r="D308" s="243" t="s">
        <v>343</v>
      </c>
      <c r="E308" s="243" t="s">
        <v>344</v>
      </c>
      <c r="F308" s="243" t="s">
        <v>31</v>
      </c>
      <c r="G308" s="243" t="s">
        <v>345</v>
      </c>
      <c r="H308" s="307">
        <v>20.48</v>
      </c>
      <c r="I308" s="176">
        <f>ROUND(G308*H308,2)</f>
        <v>2.46</v>
      </c>
    </row>
    <row r="309" spans="1:9" ht="12.75">
      <c r="A309" s="146" t="s">
        <v>507</v>
      </c>
      <c r="B309" s="243" t="s">
        <v>7</v>
      </c>
      <c r="C309" s="243" t="s">
        <v>79</v>
      </c>
      <c r="D309" s="243" t="s">
        <v>289</v>
      </c>
      <c r="E309" s="243" t="s">
        <v>290</v>
      </c>
      <c r="F309" s="243" t="s">
        <v>32</v>
      </c>
      <c r="G309" s="243" t="s">
        <v>347</v>
      </c>
      <c r="H309" s="307">
        <v>19.71</v>
      </c>
      <c r="I309" s="176">
        <f>ROUND(G309*H309,2)</f>
        <v>9.86</v>
      </c>
    </row>
    <row r="310" spans="1:9" ht="12.75">
      <c r="A310" s="146" t="s">
        <v>508</v>
      </c>
      <c r="B310" s="243" t="s">
        <v>7</v>
      </c>
      <c r="C310" s="243" t="s">
        <v>79</v>
      </c>
      <c r="D310" s="243" t="s">
        <v>247</v>
      </c>
      <c r="E310" s="243" t="s">
        <v>10</v>
      </c>
      <c r="F310" s="243" t="s">
        <v>32</v>
      </c>
      <c r="G310" s="243" t="s">
        <v>346</v>
      </c>
      <c r="H310" s="304">
        <v>13.47</v>
      </c>
      <c r="I310" s="176">
        <f>ROUND(G310*H310,2)</f>
        <v>8.22</v>
      </c>
    </row>
    <row r="311" spans="1:9" ht="25.5">
      <c r="A311" s="187" t="s">
        <v>817</v>
      </c>
      <c r="B311" s="195" t="s">
        <v>7</v>
      </c>
      <c r="C311" s="195" t="s">
        <v>22</v>
      </c>
      <c r="D311" s="196" t="s">
        <v>91</v>
      </c>
      <c r="E311" s="195" t="s">
        <v>790</v>
      </c>
      <c r="F311" s="195" t="s">
        <v>359</v>
      </c>
      <c r="G311" s="182">
        <v>1</v>
      </c>
      <c r="H311" s="198"/>
      <c r="I311" s="199">
        <f>ROUND(SUM(I312:I327),2)</f>
        <v>880.05</v>
      </c>
    </row>
    <row r="312" spans="1:9" ht="25.5">
      <c r="A312" s="146" t="s">
        <v>818</v>
      </c>
      <c r="B312" s="243" t="s">
        <v>8</v>
      </c>
      <c r="C312" s="243" t="s">
        <v>22</v>
      </c>
      <c r="D312" s="243" t="s">
        <v>791</v>
      </c>
      <c r="E312" s="255" t="s">
        <v>792</v>
      </c>
      <c r="F312" s="243" t="s">
        <v>359</v>
      </c>
      <c r="G312" s="243">
        <v>1</v>
      </c>
      <c r="H312" s="307">
        <v>546.73</v>
      </c>
      <c r="I312" s="176">
        <f>ROUND(G312*H312,2)</f>
        <v>546.73</v>
      </c>
    </row>
    <row r="313" spans="1:9" ht="12.75">
      <c r="A313" s="146" t="s">
        <v>819</v>
      </c>
      <c r="B313" s="243" t="s">
        <v>8</v>
      </c>
      <c r="C313" s="243" t="s">
        <v>79</v>
      </c>
      <c r="D313" s="145">
        <v>546</v>
      </c>
      <c r="E313" s="269" t="s">
        <v>709</v>
      </c>
      <c r="F313" s="148" t="s">
        <v>31</v>
      </c>
      <c r="G313" s="243" t="s">
        <v>796</v>
      </c>
      <c r="H313" s="307">
        <v>5.11</v>
      </c>
      <c r="I313" s="268">
        <f aca="true" t="shared" si="12" ref="I313:I321">ROUND(G313*H313,2)</f>
        <v>76.65</v>
      </c>
    </row>
    <row r="314" spans="1:9" ht="25.5">
      <c r="A314" s="146" t="s">
        <v>820</v>
      </c>
      <c r="B314" s="243" t="s">
        <v>8</v>
      </c>
      <c r="C314" s="243" t="s">
        <v>79</v>
      </c>
      <c r="D314" s="243" t="s">
        <v>798</v>
      </c>
      <c r="E314" s="255" t="s">
        <v>795</v>
      </c>
      <c r="F314" s="243" t="s">
        <v>359</v>
      </c>
      <c r="G314" s="243" t="s">
        <v>797</v>
      </c>
      <c r="H314" s="307">
        <v>1.4</v>
      </c>
      <c r="I314" s="176">
        <f t="shared" si="12"/>
        <v>12.6</v>
      </c>
    </row>
    <row r="315" spans="1:9" ht="12.75">
      <c r="A315" s="146" t="s">
        <v>821</v>
      </c>
      <c r="B315" s="243" t="s">
        <v>8</v>
      </c>
      <c r="C315" s="243" t="s">
        <v>79</v>
      </c>
      <c r="D315" s="243" t="s">
        <v>720</v>
      </c>
      <c r="E315" s="256" t="s">
        <v>719</v>
      </c>
      <c r="F315" s="243" t="s">
        <v>78</v>
      </c>
      <c r="G315" s="243" t="s">
        <v>345</v>
      </c>
      <c r="H315" s="307">
        <v>22.33</v>
      </c>
      <c r="I315" s="176">
        <f t="shared" si="12"/>
        <v>2.68</v>
      </c>
    </row>
    <row r="316" spans="1:9" ht="12.75">
      <c r="A316" s="146" t="s">
        <v>822</v>
      </c>
      <c r="B316" s="243" t="s">
        <v>7</v>
      </c>
      <c r="C316" s="243" t="s">
        <v>79</v>
      </c>
      <c r="D316" s="243" t="s">
        <v>295</v>
      </c>
      <c r="E316" s="256" t="s">
        <v>123</v>
      </c>
      <c r="F316" s="243" t="s">
        <v>32</v>
      </c>
      <c r="G316" s="243" t="s">
        <v>721</v>
      </c>
      <c r="H316" s="307">
        <v>17.31</v>
      </c>
      <c r="I316" s="176">
        <f t="shared" si="12"/>
        <v>13.85</v>
      </c>
    </row>
    <row r="317" spans="1:9" ht="12.75">
      <c r="A317" s="146" t="s">
        <v>823</v>
      </c>
      <c r="B317" s="243" t="s">
        <v>7</v>
      </c>
      <c r="C317" s="243" t="s">
        <v>79</v>
      </c>
      <c r="D317" s="243" t="s">
        <v>247</v>
      </c>
      <c r="E317" s="256" t="s">
        <v>10</v>
      </c>
      <c r="F317" s="243" t="s">
        <v>32</v>
      </c>
      <c r="G317" s="243" t="s">
        <v>721</v>
      </c>
      <c r="H317" s="304">
        <v>13.47</v>
      </c>
      <c r="I317" s="176">
        <f t="shared" si="12"/>
        <v>10.78</v>
      </c>
    </row>
    <row r="318" spans="1:9" ht="12.75">
      <c r="A318" s="146" t="s">
        <v>824</v>
      </c>
      <c r="B318" s="243" t="s">
        <v>8</v>
      </c>
      <c r="C318" s="243" t="s">
        <v>79</v>
      </c>
      <c r="D318" s="145">
        <v>3768</v>
      </c>
      <c r="E318" s="269" t="s">
        <v>722</v>
      </c>
      <c r="F318" s="245" t="s">
        <v>359</v>
      </c>
      <c r="G318" s="272">
        <v>0.3</v>
      </c>
      <c r="H318" s="308">
        <v>1.41</v>
      </c>
      <c r="I318" s="176">
        <f t="shared" si="12"/>
        <v>0.42</v>
      </c>
    </row>
    <row r="319" spans="1:9" ht="12.75">
      <c r="A319" s="146" t="s">
        <v>825</v>
      </c>
      <c r="B319" s="243" t="s">
        <v>8</v>
      </c>
      <c r="C319" s="243" t="s">
        <v>79</v>
      </c>
      <c r="D319" s="145">
        <v>5318</v>
      </c>
      <c r="E319" s="269" t="s">
        <v>723</v>
      </c>
      <c r="F319" s="245" t="s">
        <v>78</v>
      </c>
      <c r="G319" s="271">
        <v>0.05</v>
      </c>
      <c r="H319" s="308">
        <v>12.24</v>
      </c>
      <c r="I319" s="176">
        <f t="shared" si="12"/>
        <v>0.61</v>
      </c>
    </row>
    <row r="320" spans="1:9" ht="12.75">
      <c r="A320" s="146" t="s">
        <v>826</v>
      </c>
      <c r="B320" s="243" t="s">
        <v>7</v>
      </c>
      <c r="C320" s="243" t="s">
        <v>79</v>
      </c>
      <c r="D320" s="243" t="s">
        <v>799</v>
      </c>
      <c r="E320" s="256" t="s">
        <v>800</v>
      </c>
      <c r="F320" s="243" t="s">
        <v>32</v>
      </c>
      <c r="G320" s="270">
        <v>3</v>
      </c>
      <c r="H320" s="307">
        <v>16.66</v>
      </c>
      <c r="I320" s="176">
        <f t="shared" si="12"/>
        <v>49.98</v>
      </c>
    </row>
    <row r="321" spans="1:9" ht="12.75">
      <c r="A321" s="146" t="s">
        <v>827</v>
      </c>
      <c r="B321" s="243" t="s">
        <v>7</v>
      </c>
      <c r="C321" s="243" t="s">
        <v>79</v>
      </c>
      <c r="D321" s="243" t="s">
        <v>801</v>
      </c>
      <c r="E321" s="256" t="s">
        <v>10</v>
      </c>
      <c r="F321" s="243" t="s">
        <v>32</v>
      </c>
      <c r="G321" s="270">
        <v>3</v>
      </c>
      <c r="H321" s="304">
        <v>13.47</v>
      </c>
      <c r="I321" s="176">
        <f t="shared" si="12"/>
        <v>40.41</v>
      </c>
    </row>
    <row r="322" spans="1:9" ht="12.75">
      <c r="A322" s="146" t="s">
        <v>828</v>
      </c>
      <c r="B322" s="245" t="s">
        <v>8</v>
      </c>
      <c r="C322" s="245" t="s">
        <v>122</v>
      </c>
      <c r="D322" s="246" t="s">
        <v>356</v>
      </c>
      <c r="E322" s="247" t="s">
        <v>354</v>
      </c>
      <c r="F322" s="245" t="s">
        <v>117</v>
      </c>
      <c r="G322" s="270">
        <v>3</v>
      </c>
      <c r="H322" s="307">
        <v>10.4</v>
      </c>
      <c r="I322" s="176">
        <f aca="true" t="shared" si="13" ref="I322:I327">ROUND(G322*H322,2)</f>
        <v>31.2</v>
      </c>
    </row>
    <row r="323" spans="1:9" ht="12.75">
      <c r="A323" s="146" t="s">
        <v>829</v>
      </c>
      <c r="B323" s="245" t="s">
        <v>8</v>
      </c>
      <c r="C323" s="245" t="s">
        <v>122</v>
      </c>
      <c r="D323" s="246" t="s">
        <v>360</v>
      </c>
      <c r="E323" s="247" t="s">
        <v>358</v>
      </c>
      <c r="F323" s="245" t="s">
        <v>359</v>
      </c>
      <c r="G323" s="270">
        <v>3</v>
      </c>
      <c r="H323" s="307">
        <v>9.83</v>
      </c>
      <c r="I323" s="176">
        <f t="shared" si="13"/>
        <v>29.49</v>
      </c>
    </row>
    <row r="324" spans="1:9" ht="38.25">
      <c r="A324" s="146" t="s">
        <v>830</v>
      </c>
      <c r="B324" s="245" t="s">
        <v>8</v>
      </c>
      <c r="C324" s="245" t="s">
        <v>79</v>
      </c>
      <c r="D324" s="246">
        <v>1022</v>
      </c>
      <c r="E324" s="247" t="s">
        <v>128</v>
      </c>
      <c r="F324" s="243" t="s">
        <v>117</v>
      </c>
      <c r="G324" s="243">
        <v>1.19</v>
      </c>
      <c r="H324" s="307">
        <v>1.79</v>
      </c>
      <c r="I324" s="176">
        <f t="shared" si="13"/>
        <v>2.13</v>
      </c>
    </row>
    <row r="325" spans="1:9" ht="12.75">
      <c r="A325" s="146" t="s">
        <v>831</v>
      </c>
      <c r="B325" s="245" t="s">
        <v>8</v>
      </c>
      <c r="C325" s="245" t="s">
        <v>79</v>
      </c>
      <c r="D325" s="246">
        <v>21127</v>
      </c>
      <c r="E325" s="256" t="s">
        <v>129</v>
      </c>
      <c r="F325" s="243" t="s">
        <v>30</v>
      </c>
      <c r="G325" s="243">
        <v>0.009</v>
      </c>
      <c r="H325" s="307">
        <v>4.1</v>
      </c>
      <c r="I325" s="176">
        <f t="shared" si="13"/>
        <v>0.04</v>
      </c>
    </row>
    <row r="326" spans="1:9" ht="12.75">
      <c r="A326" s="146" t="s">
        <v>832</v>
      </c>
      <c r="B326" s="245" t="s">
        <v>7</v>
      </c>
      <c r="C326" s="245" t="s">
        <v>79</v>
      </c>
      <c r="D326" s="246">
        <v>88247</v>
      </c>
      <c r="E326" s="256" t="s">
        <v>125</v>
      </c>
      <c r="F326" s="243" t="s">
        <v>32</v>
      </c>
      <c r="G326" s="243" t="s">
        <v>80</v>
      </c>
      <c r="H326" s="307">
        <v>13.71</v>
      </c>
      <c r="I326" s="176">
        <f t="shared" si="13"/>
        <v>27.42</v>
      </c>
    </row>
    <row r="327" spans="1:9" ht="12.75">
      <c r="A327" s="146" t="s">
        <v>833</v>
      </c>
      <c r="B327" s="245" t="s">
        <v>7</v>
      </c>
      <c r="C327" s="245" t="s">
        <v>79</v>
      </c>
      <c r="D327" s="246">
        <v>88264</v>
      </c>
      <c r="E327" s="256" t="s">
        <v>126</v>
      </c>
      <c r="F327" s="243" t="s">
        <v>32</v>
      </c>
      <c r="G327" s="243" t="s">
        <v>80</v>
      </c>
      <c r="H327" s="307">
        <v>17.53</v>
      </c>
      <c r="I327" s="176">
        <f t="shared" si="13"/>
        <v>35.06</v>
      </c>
    </row>
    <row r="328" spans="1:9" ht="12.75">
      <c r="A328" s="258" t="s">
        <v>422</v>
      </c>
      <c r="B328" s="259"/>
      <c r="C328" s="259"/>
      <c r="D328" s="259"/>
      <c r="E328" s="215" t="s">
        <v>124</v>
      </c>
      <c r="F328" s="259"/>
      <c r="G328" s="260"/>
      <c r="H328" s="157"/>
      <c r="I328" s="158"/>
    </row>
    <row r="329" spans="1:9" ht="25.5">
      <c r="A329" s="187" t="s">
        <v>423</v>
      </c>
      <c r="B329" s="195" t="s">
        <v>7</v>
      </c>
      <c r="C329" s="195" t="s">
        <v>122</v>
      </c>
      <c r="D329" s="196" t="s">
        <v>355</v>
      </c>
      <c r="E329" s="195" t="s">
        <v>354</v>
      </c>
      <c r="F329" s="195" t="s">
        <v>117</v>
      </c>
      <c r="G329" s="197">
        <v>1</v>
      </c>
      <c r="H329" s="198"/>
      <c r="I329" s="199">
        <f>ROUND(SUM(I330:I332),2)</f>
        <v>20.31</v>
      </c>
    </row>
    <row r="330" spans="1:9" ht="12.75">
      <c r="A330" s="146" t="s">
        <v>509</v>
      </c>
      <c r="B330" s="245" t="s">
        <v>8</v>
      </c>
      <c r="C330" s="245" t="s">
        <v>122</v>
      </c>
      <c r="D330" s="246" t="s">
        <v>356</v>
      </c>
      <c r="E330" s="245" t="s">
        <v>354</v>
      </c>
      <c r="F330" s="245" t="s">
        <v>117</v>
      </c>
      <c r="G330" s="248">
        <v>1.05</v>
      </c>
      <c r="H330" s="307">
        <v>10.4</v>
      </c>
      <c r="I330" s="176">
        <f>ROUND(G330*H330,2)</f>
        <v>10.92</v>
      </c>
    </row>
    <row r="331" spans="1:9" ht="12.75">
      <c r="A331" s="146" t="s">
        <v>510</v>
      </c>
      <c r="B331" s="245" t="s">
        <v>7</v>
      </c>
      <c r="C331" s="245" t="s">
        <v>79</v>
      </c>
      <c r="D331" s="246">
        <v>88247</v>
      </c>
      <c r="E331" s="245" t="s">
        <v>125</v>
      </c>
      <c r="F331" s="245" t="s">
        <v>32</v>
      </c>
      <c r="G331" s="248">
        <v>0.3</v>
      </c>
      <c r="H331" s="307">
        <v>13.77</v>
      </c>
      <c r="I331" s="176">
        <f>ROUND(G331*H331,2)</f>
        <v>4.13</v>
      </c>
    </row>
    <row r="332" spans="1:9" ht="12.75">
      <c r="A332" s="146" t="s">
        <v>511</v>
      </c>
      <c r="B332" s="245" t="s">
        <v>7</v>
      </c>
      <c r="C332" s="245" t="s">
        <v>79</v>
      </c>
      <c r="D332" s="246">
        <v>88264</v>
      </c>
      <c r="E332" s="245" t="s">
        <v>126</v>
      </c>
      <c r="F332" s="245" t="s">
        <v>32</v>
      </c>
      <c r="G332" s="248">
        <v>0.3</v>
      </c>
      <c r="H332" s="307">
        <v>17.53</v>
      </c>
      <c r="I332" s="176">
        <f>ROUND(G332*H332,2)</f>
        <v>5.26</v>
      </c>
    </row>
    <row r="333" spans="1:9" ht="25.5">
      <c r="A333" s="187" t="s">
        <v>424</v>
      </c>
      <c r="B333" s="195" t="s">
        <v>7</v>
      </c>
      <c r="C333" s="195" t="s">
        <v>122</v>
      </c>
      <c r="D333" s="196" t="s">
        <v>357</v>
      </c>
      <c r="E333" s="195" t="s">
        <v>358</v>
      </c>
      <c r="F333" s="195" t="s">
        <v>359</v>
      </c>
      <c r="G333" s="197">
        <v>1</v>
      </c>
      <c r="H333" s="198"/>
      <c r="I333" s="199">
        <f>ROUND(SUM(I334:I336),2)</f>
        <v>19.22</v>
      </c>
    </row>
    <row r="334" spans="1:9" ht="12.75">
      <c r="A334" s="146" t="s">
        <v>512</v>
      </c>
      <c r="B334" s="245" t="s">
        <v>8</v>
      </c>
      <c r="C334" s="245" t="s">
        <v>122</v>
      </c>
      <c r="D334" s="246" t="s">
        <v>360</v>
      </c>
      <c r="E334" s="245" t="s">
        <v>358</v>
      </c>
      <c r="F334" s="245" t="s">
        <v>359</v>
      </c>
      <c r="G334" s="248">
        <v>1</v>
      </c>
      <c r="H334" s="307">
        <v>9.83</v>
      </c>
      <c r="I334" s="176">
        <f>ROUND(G334*H334,2)</f>
        <v>9.83</v>
      </c>
    </row>
    <row r="335" spans="1:9" ht="12.75">
      <c r="A335" s="146" t="s">
        <v>513</v>
      </c>
      <c r="B335" s="245" t="s">
        <v>7</v>
      </c>
      <c r="C335" s="245" t="s">
        <v>79</v>
      </c>
      <c r="D335" s="246">
        <v>88247</v>
      </c>
      <c r="E335" s="245" t="s">
        <v>125</v>
      </c>
      <c r="F335" s="245" t="s">
        <v>32</v>
      </c>
      <c r="G335" s="248">
        <v>0.3</v>
      </c>
      <c r="H335" s="307">
        <v>13.77</v>
      </c>
      <c r="I335" s="176">
        <f>ROUND(G335*H335,2)</f>
        <v>4.13</v>
      </c>
    </row>
    <row r="336" spans="1:9" ht="12.75">
      <c r="A336" s="146" t="s">
        <v>514</v>
      </c>
      <c r="B336" s="245" t="s">
        <v>7</v>
      </c>
      <c r="C336" s="245" t="s">
        <v>79</v>
      </c>
      <c r="D336" s="246">
        <v>88264</v>
      </c>
      <c r="E336" s="245" t="s">
        <v>126</v>
      </c>
      <c r="F336" s="245" t="s">
        <v>32</v>
      </c>
      <c r="G336" s="248">
        <v>0.3</v>
      </c>
      <c r="H336" s="307">
        <v>17.53</v>
      </c>
      <c r="I336" s="176">
        <f>ROUND(G336*H336,2)</f>
        <v>5.26</v>
      </c>
    </row>
    <row r="337" spans="1:9" ht="25.5">
      <c r="A337" s="187" t="s">
        <v>425</v>
      </c>
      <c r="B337" s="195" t="s">
        <v>7</v>
      </c>
      <c r="C337" s="195" t="s">
        <v>79</v>
      </c>
      <c r="D337" s="196">
        <v>91927</v>
      </c>
      <c r="E337" s="195" t="s">
        <v>127</v>
      </c>
      <c r="F337" s="195" t="s">
        <v>117</v>
      </c>
      <c r="G337" s="197">
        <v>1</v>
      </c>
      <c r="H337" s="198"/>
      <c r="I337" s="199">
        <f>ROUND(SUM(I338:I341),2)</f>
        <v>3.11</v>
      </c>
    </row>
    <row r="338" spans="1:9" ht="38.25">
      <c r="A338" s="146" t="s">
        <v>515</v>
      </c>
      <c r="B338" s="245" t="s">
        <v>8</v>
      </c>
      <c r="C338" s="245" t="s">
        <v>79</v>
      </c>
      <c r="D338" s="246">
        <v>1022</v>
      </c>
      <c r="E338" s="245" t="s">
        <v>128</v>
      </c>
      <c r="F338" s="245" t="s">
        <v>117</v>
      </c>
      <c r="G338" s="248">
        <v>1.19</v>
      </c>
      <c r="H338" s="307">
        <v>1.79</v>
      </c>
      <c r="I338" s="176">
        <f>ROUND(G338*H338,2)</f>
        <v>2.13</v>
      </c>
    </row>
    <row r="339" spans="1:9" ht="12.75">
      <c r="A339" s="146" t="s">
        <v>516</v>
      </c>
      <c r="B339" s="245" t="s">
        <v>8</v>
      </c>
      <c r="C339" s="245" t="s">
        <v>79</v>
      </c>
      <c r="D339" s="246">
        <v>21127</v>
      </c>
      <c r="E339" s="245" t="s">
        <v>129</v>
      </c>
      <c r="F339" s="245" t="s">
        <v>30</v>
      </c>
      <c r="G339" s="248">
        <v>0.009</v>
      </c>
      <c r="H339" s="307">
        <v>4.1</v>
      </c>
      <c r="I339" s="176">
        <f>ROUND(G339*H339,2)</f>
        <v>0.04</v>
      </c>
    </row>
    <row r="340" spans="1:9" ht="12.75">
      <c r="A340" s="146" t="s">
        <v>517</v>
      </c>
      <c r="B340" s="245" t="s">
        <v>7</v>
      </c>
      <c r="C340" s="245" t="s">
        <v>79</v>
      </c>
      <c r="D340" s="246">
        <v>88247</v>
      </c>
      <c r="E340" s="245" t="s">
        <v>125</v>
      </c>
      <c r="F340" s="245" t="s">
        <v>32</v>
      </c>
      <c r="G340" s="248">
        <v>0.03</v>
      </c>
      <c r="H340" s="307">
        <v>13.77</v>
      </c>
      <c r="I340" s="176">
        <f>ROUND(G340*H340,2)</f>
        <v>0.41</v>
      </c>
    </row>
    <row r="341" spans="1:9" ht="12.75">
      <c r="A341" s="146" t="s">
        <v>518</v>
      </c>
      <c r="B341" s="245" t="s">
        <v>7</v>
      </c>
      <c r="C341" s="245" t="s">
        <v>79</v>
      </c>
      <c r="D341" s="246">
        <v>88264</v>
      </c>
      <c r="E341" s="245" t="s">
        <v>126</v>
      </c>
      <c r="F341" s="245" t="s">
        <v>32</v>
      </c>
      <c r="G341" s="248">
        <v>0.03</v>
      </c>
      <c r="H341" s="307">
        <v>17.53</v>
      </c>
      <c r="I341" s="176">
        <f>ROUND(G341*H341,2)</f>
        <v>0.53</v>
      </c>
    </row>
    <row r="342" spans="1:9" ht="25.5">
      <c r="A342" s="187" t="s">
        <v>426</v>
      </c>
      <c r="B342" s="195" t="s">
        <v>7</v>
      </c>
      <c r="C342" s="195" t="s">
        <v>91</v>
      </c>
      <c r="D342" s="195" t="s">
        <v>130</v>
      </c>
      <c r="E342" s="195" t="s">
        <v>131</v>
      </c>
      <c r="F342" s="195" t="s">
        <v>30</v>
      </c>
      <c r="G342" s="197">
        <v>1</v>
      </c>
      <c r="H342" s="198"/>
      <c r="I342" s="199">
        <f>ROUND(SUM(I343:I346),2)</f>
        <v>188.55</v>
      </c>
    </row>
    <row r="343" spans="1:9" ht="12.75">
      <c r="A343" s="146" t="s">
        <v>519</v>
      </c>
      <c r="B343" s="245" t="s">
        <v>7</v>
      </c>
      <c r="C343" s="245" t="s">
        <v>79</v>
      </c>
      <c r="D343" s="245">
        <v>88247</v>
      </c>
      <c r="E343" s="245" t="s">
        <v>125</v>
      </c>
      <c r="F343" s="245" t="s">
        <v>32</v>
      </c>
      <c r="G343" s="248">
        <v>1.1</v>
      </c>
      <c r="H343" s="307">
        <v>13.77</v>
      </c>
      <c r="I343" s="176">
        <f>ROUND(G343*H343,2)</f>
        <v>15.15</v>
      </c>
    </row>
    <row r="344" spans="1:9" ht="12.75">
      <c r="A344" s="146" t="s">
        <v>520</v>
      </c>
      <c r="B344" s="245" t="s">
        <v>7</v>
      </c>
      <c r="C344" s="245" t="s">
        <v>79</v>
      </c>
      <c r="D344" s="245">
        <v>88264</v>
      </c>
      <c r="E344" s="245" t="s">
        <v>126</v>
      </c>
      <c r="F344" s="245" t="s">
        <v>32</v>
      </c>
      <c r="G344" s="248">
        <v>1.1</v>
      </c>
      <c r="H344" s="307">
        <v>17.53</v>
      </c>
      <c r="I344" s="176">
        <f>ROUND(G344*H344,2)</f>
        <v>19.28</v>
      </c>
    </row>
    <row r="345" spans="1:9" ht="12.75">
      <c r="A345" s="146" t="s">
        <v>521</v>
      </c>
      <c r="B345" s="245" t="s">
        <v>8</v>
      </c>
      <c r="C345" s="245" t="s">
        <v>122</v>
      </c>
      <c r="D345" s="245" t="s">
        <v>137</v>
      </c>
      <c r="E345" s="245" t="s">
        <v>132</v>
      </c>
      <c r="F345" s="245" t="s">
        <v>30</v>
      </c>
      <c r="G345" s="248">
        <v>1</v>
      </c>
      <c r="H345" s="307">
        <v>61.2</v>
      </c>
      <c r="I345" s="176">
        <f>ROUND(G345*H345,2)</f>
        <v>61.2</v>
      </c>
    </row>
    <row r="346" spans="1:9" ht="12.75">
      <c r="A346" s="146" t="s">
        <v>522</v>
      </c>
      <c r="B346" s="245" t="s">
        <v>8</v>
      </c>
      <c r="C346" s="245" t="s">
        <v>34</v>
      </c>
      <c r="D346" s="245">
        <v>12689</v>
      </c>
      <c r="E346" s="245" t="s">
        <v>133</v>
      </c>
      <c r="F346" s="245" t="s">
        <v>30</v>
      </c>
      <c r="G346" s="248">
        <v>2</v>
      </c>
      <c r="H346" s="307">
        <v>46.46</v>
      </c>
      <c r="I346" s="176">
        <f>ROUND(G346*H346,2)</f>
        <v>92.92</v>
      </c>
    </row>
    <row r="347" spans="1:9" ht="25.5">
      <c r="A347" s="187" t="s">
        <v>427</v>
      </c>
      <c r="B347" s="195" t="s">
        <v>7</v>
      </c>
      <c r="C347" s="195" t="s">
        <v>79</v>
      </c>
      <c r="D347" s="196">
        <v>91953</v>
      </c>
      <c r="E347" s="195" t="s">
        <v>134</v>
      </c>
      <c r="F347" s="195" t="s">
        <v>30</v>
      </c>
      <c r="G347" s="197">
        <v>1</v>
      </c>
      <c r="H347" s="198"/>
      <c r="I347" s="199">
        <f>ROUND(SUM(I348:I349),2)</f>
        <v>18.66</v>
      </c>
    </row>
    <row r="348" spans="1:9" ht="25.5">
      <c r="A348" s="146" t="s">
        <v>523</v>
      </c>
      <c r="B348" s="245" t="s">
        <v>7</v>
      </c>
      <c r="C348" s="245" t="s">
        <v>79</v>
      </c>
      <c r="D348" s="246">
        <v>91946</v>
      </c>
      <c r="E348" s="245" t="s">
        <v>135</v>
      </c>
      <c r="F348" s="245" t="s">
        <v>30</v>
      </c>
      <c r="G348" s="248">
        <v>1</v>
      </c>
      <c r="H348" s="307">
        <v>5.87</v>
      </c>
      <c r="I348" s="176">
        <f>ROUND(G348*H348,2)</f>
        <v>5.87</v>
      </c>
    </row>
    <row r="349" spans="1:9" ht="25.5">
      <c r="A349" s="146" t="s">
        <v>524</v>
      </c>
      <c r="B349" s="245" t="s">
        <v>7</v>
      </c>
      <c r="C349" s="245" t="s">
        <v>79</v>
      </c>
      <c r="D349" s="246">
        <v>91952</v>
      </c>
      <c r="E349" s="245" t="s">
        <v>136</v>
      </c>
      <c r="F349" s="245" t="s">
        <v>30</v>
      </c>
      <c r="G349" s="248">
        <v>1</v>
      </c>
      <c r="H349" s="307">
        <v>12.79</v>
      </c>
      <c r="I349" s="176">
        <f>ROUND(G349*H349,2)</f>
        <v>12.79</v>
      </c>
    </row>
    <row r="350" spans="1:9" ht="25.5">
      <c r="A350" s="187" t="s">
        <v>428</v>
      </c>
      <c r="B350" s="195" t="s">
        <v>7</v>
      </c>
      <c r="C350" s="195" t="s">
        <v>79</v>
      </c>
      <c r="D350" s="196">
        <v>91993</v>
      </c>
      <c r="E350" s="195" t="s">
        <v>353</v>
      </c>
      <c r="F350" s="195" t="s">
        <v>30</v>
      </c>
      <c r="G350" s="197">
        <v>1</v>
      </c>
      <c r="H350" s="198"/>
      <c r="I350" s="199">
        <f>ROUND(SUM(I351:I352),2)</f>
        <v>29.76</v>
      </c>
    </row>
    <row r="351" spans="1:9" ht="25.5">
      <c r="A351" s="146" t="s">
        <v>525</v>
      </c>
      <c r="B351" s="245" t="s">
        <v>7</v>
      </c>
      <c r="C351" s="245" t="s">
        <v>79</v>
      </c>
      <c r="D351" s="246">
        <v>91946</v>
      </c>
      <c r="E351" s="245" t="s">
        <v>135</v>
      </c>
      <c r="F351" s="245" t="s">
        <v>30</v>
      </c>
      <c r="G351" s="248">
        <v>1</v>
      </c>
      <c r="H351" s="307">
        <v>5.87</v>
      </c>
      <c r="I351" s="176">
        <f>ROUND(G351*H351,2)</f>
        <v>5.87</v>
      </c>
    </row>
    <row r="352" spans="1:9" ht="25.5">
      <c r="A352" s="146" t="s">
        <v>526</v>
      </c>
      <c r="B352" s="245" t="s">
        <v>7</v>
      </c>
      <c r="C352" s="245" t="s">
        <v>79</v>
      </c>
      <c r="D352" s="246">
        <v>91991</v>
      </c>
      <c r="E352" s="245" t="s">
        <v>352</v>
      </c>
      <c r="F352" s="245" t="s">
        <v>30</v>
      </c>
      <c r="G352" s="248">
        <v>1</v>
      </c>
      <c r="H352" s="307">
        <v>23.89</v>
      </c>
      <c r="I352" s="176">
        <f>ROUND(G352*H352,2)</f>
        <v>23.89</v>
      </c>
    </row>
    <row r="353" spans="1:9" ht="12.75">
      <c r="A353" s="103" t="s">
        <v>429</v>
      </c>
      <c r="B353" s="104"/>
      <c r="C353" s="104"/>
      <c r="D353" s="105"/>
      <c r="E353" s="106" t="s">
        <v>140</v>
      </c>
      <c r="F353" s="107"/>
      <c r="G353" s="108"/>
      <c r="H353" s="262"/>
      <c r="I353" s="110"/>
    </row>
    <row r="354" spans="1:9" ht="12.75">
      <c r="A354" s="187" t="s">
        <v>430</v>
      </c>
      <c r="B354" s="159" t="s">
        <v>7</v>
      </c>
      <c r="C354" s="159" t="s">
        <v>22</v>
      </c>
      <c r="D354" s="160" t="s">
        <v>91</v>
      </c>
      <c r="E354" s="161" t="s">
        <v>388</v>
      </c>
      <c r="F354" s="162" t="s">
        <v>389</v>
      </c>
      <c r="G354" s="163">
        <v>1</v>
      </c>
      <c r="H354" s="164"/>
      <c r="I354" s="165">
        <f>ROUND(SUM(I355:I356),2)</f>
        <v>30.84</v>
      </c>
    </row>
    <row r="355" spans="1:9" ht="12.75">
      <c r="A355" s="146" t="s">
        <v>527</v>
      </c>
      <c r="B355" s="237" t="s">
        <v>7</v>
      </c>
      <c r="C355" s="237" t="s">
        <v>29</v>
      </c>
      <c r="D355" s="238">
        <v>88316</v>
      </c>
      <c r="E355" s="257" t="s">
        <v>10</v>
      </c>
      <c r="F355" s="148" t="s">
        <v>32</v>
      </c>
      <c r="G355" s="240">
        <v>1</v>
      </c>
      <c r="H355" s="304">
        <v>13.47</v>
      </c>
      <c r="I355" s="177">
        <f>ROUND(G355*H355,2)</f>
        <v>13.47</v>
      </c>
    </row>
    <row r="356" spans="1:9" ht="12.75">
      <c r="A356" s="146" t="s">
        <v>528</v>
      </c>
      <c r="B356" s="241" t="s">
        <v>7</v>
      </c>
      <c r="C356" s="241" t="s">
        <v>29</v>
      </c>
      <c r="D356" s="238">
        <v>88309</v>
      </c>
      <c r="E356" s="216" t="s">
        <v>99</v>
      </c>
      <c r="F356" s="148" t="s">
        <v>32</v>
      </c>
      <c r="G356" s="240">
        <v>1</v>
      </c>
      <c r="H356" s="304">
        <v>17.37</v>
      </c>
      <c r="I356" s="177">
        <f>ROUND(G356*H356,2)</f>
        <v>17.37</v>
      </c>
    </row>
    <row r="357" spans="1:9" ht="12.75">
      <c r="A357" s="200" t="s">
        <v>431</v>
      </c>
      <c r="B357" s="201" t="s">
        <v>7</v>
      </c>
      <c r="C357" s="201" t="s">
        <v>34</v>
      </c>
      <c r="D357" s="160">
        <v>1885</v>
      </c>
      <c r="E357" s="174" t="s">
        <v>47</v>
      </c>
      <c r="F357" s="162" t="s">
        <v>48</v>
      </c>
      <c r="G357" s="205">
        <v>1</v>
      </c>
      <c r="H357" s="164"/>
      <c r="I357" s="207">
        <f>ROUND(SUM(I358:I358),2)</f>
        <v>310.95</v>
      </c>
    </row>
    <row r="358" spans="1:9" ht="12.75">
      <c r="A358" s="146" t="s">
        <v>529</v>
      </c>
      <c r="B358" s="146" t="s">
        <v>8</v>
      </c>
      <c r="C358" s="146" t="s">
        <v>34</v>
      </c>
      <c r="D358" s="145">
        <v>2433</v>
      </c>
      <c r="E358" s="261" t="s">
        <v>47</v>
      </c>
      <c r="F358" s="148" t="s">
        <v>48</v>
      </c>
      <c r="G358" s="149">
        <v>1</v>
      </c>
      <c r="H358" s="304">
        <v>310.95</v>
      </c>
      <c r="I358" s="147">
        <f>ROUND(G358*H358,2)</f>
        <v>310.95</v>
      </c>
    </row>
    <row r="359" spans="1:9" ht="12.75">
      <c r="A359" s="200" t="s">
        <v>432</v>
      </c>
      <c r="B359" s="201" t="s">
        <v>7</v>
      </c>
      <c r="C359" s="201" t="s">
        <v>25</v>
      </c>
      <c r="D359" s="160" t="s">
        <v>49</v>
      </c>
      <c r="E359" s="174" t="s">
        <v>50</v>
      </c>
      <c r="F359" s="162" t="s">
        <v>51</v>
      </c>
      <c r="G359" s="205">
        <v>1</v>
      </c>
      <c r="H359" s="164"/>
      <c r="I359" s="207">
        <f>ROUND(SUM(I360:I363),2)</f>
        <v>19.39</v>
      </c>
    </row>
    <row r="360" spans="1:9" ht="12.75">
      <c r="A360" s="146" t="s">
        <v>530</v>
      </c>
      <c r="B360" s="146" t="s">
        <v>7</v>
      </c>
      <c r="C360" s="146" t="s">
        <v>29</v>
      </c>
      <c r="D360" s="145">
        <v>88316</v>
      </c>
      <c r="E360" s="216" t="s">
        <v>10</v>
      </c>
      <c r="F360" s="148" t="s">
        <v>32</v>
      </c>
      <c r="G360" s="149">
        <v>0.4</v>
      </c>
      <c r="H360" s="304">
        <v>13.47</v>
      </c>
      <c r="I360" s="147">
        <f>ROUND(G360*H360,2)</f>
        <v>5.39</v>
      </c>
    </row>
    <row r="361" spans="1:9" ht="12.75">
      <c r="A361" s="146" t="s">
        <v>531</v>
      </c>
      <c r="B361" s="146" t="s">
        <v>7</v>
      </c>
      <c r="C361" s="146" t="s">
        <v>29</v>
      </c>
      <c r="D361" s="145">
        <v>88309</v>
      </c>
      <c r="E361" s="216" t="s">
        <v>52</v>
      </c>
      <c r="F361" s="148" t="s">
        <v>32</v>
      </c>
      <c r="G361" s="149">
        <v>0.6</v>
      </c>
      <c r="H361" s="304">
        <v>17.37</v>
      </c>
      <c r="I361" s="147">
        <f>ROUND(G361*H361,2)</f>
        <v>10.42</v>
      </c>
    </row>
    <row r="362" spans="1:9" ht="12.75">
      <c r="A362" s="146" t="s">
        <v>532</v>
      </c>
      <c r="B362" s="146" t="s">
        <v>8</v>
      </c>
      <c r="C362" s="146" t="s">
        <v>29</v>
      </c>
      <c r="D362" s="145">
        <v>1379</v>
      </c>
      <c r="E362" s="216" t="s">
        <v>53</v>
      </c>
      <c r="F362" s="150" t="s">
        <v>31</v>
      </c>
      <c r="G362" s="149">
        <v>0.75</v>
      </c>
      <c r="H362" s="304">
        <v>0.45</v>
      </c>
      <c r="I362" s="147">
        <f>ROUND(G362*H362,2)</f>
        <v>0.34</v>
      </c>
    </row>
    <row r="363" spans="1:9" ht="12.75">
      <c r="A363" s="146" t="s">
        <v>533</v>
      </c>
      <c r="B363" s="146" t="s">
        <v>8</v>
      </c>
      <c r="C363" s="146" t="s">
        <v>25</v>
      </c>
      <c r="D363" s="145" t="s">
        <v>54</v>
      </c>
      <c r="E363" s="216" t="s">
        <v>50</v>
      </c>
      <c r="F363" s="150" t="s">
        <v>51</v>
      </c>
      <c r="G363" s="149">
        <v>1</v>
      </c>
      <c r="H363" s="304">
        <v>3.24</v>
      </c>
      <c r="I363" s="147">
        <f>ROUND(G363*H363,2)</f>
        <v>3.24</v>
      </c>
    </row>
    <row r="364" spans="1:9" ht="25.5">
      <c r="A364" s="200" t="s">
        <v>433</v>
      </c>
      <c r="B364" s="201" t="s">
        <v>7</v>
      </c>
      <c r="C364" s="201" t="s">
        <v>34</v>
      </c>
      <c r="D364" s="160">
        <v>3533</v>
      </c>
      <c r="E364" s="174" t="s">
        <v>55</v>
      </c>
      <c r="F364" s="162" t="s">
        <v>51</v>
      </c>
      <c r="G364" s="205">
        <v>1</v>
      </c>
      <c r="H364" s="164"/>
      <c r="I364" s="207">
        <f>ROUND(SUM(I365:I368),2)</f>
        <v>83.91</v>
      </c>
    </row>
    <row r="365" spans="1:9" ht="12.75">
      <c r="A365" s="146" t="s">
        <v>534</v>
      </c>
      <c r="B365" s="146" t="s">
        <v>8</v>
      </c>
      <c r="C365" s="146" t="s">
        <v>34</v>
      </c>
      <c r="D365" s="145">
        <v>1993</v>
      </c>
      <c r="E365" s="216" t="s">
        <v>56</v>
      </c>
      <c r="F365" s="148" t="s">
        <v>30</v>
      </c>
      <c r="G365" s="149">
        <v>2</v>
      </c>
      <c r="H365" s="304">
        <v>24.68</v>
      </c>
      <c r="I365" s="147">
        <f>ROUND(G365*H365,2)</f>
        <v>49.36</v>
      </c>
    </row>
    <row r="366" spans="1:9" ht="12.75">
      <c r="A366" s="146" t="s">
        <v>535</v>
      </c>
      <c r="B366" s="146" t="s">
        <v>8</v>
      </c>
      <c r="C366" s="146" t="s">
        <v>34</v>
      </c>
      <c r="D366" s="145">
        <v>2277</v>
      </c>
      <c r="E366" s="216" t="s">
        <v>57</v>
      </c>
      <c r="F366" s="148" t="s">
        <v>51</v>
      </c>
      <c r="G366" s="149">
        <v>1</v>
      </c>
      <c r="H366" s="304">
        <v>26.86</v>
      </c>
      <c r="I366" s="147">
        <f>ROUND(G366*H366,2)</f>
        <v>26.86</v>
      </c>
    </row>
    <row r="367" spans="1:9" ht="12.75">
      <c r="A367" s="146" t="s">
        <v>536</v>
      </c>
      <c r="B367" s="146" t="s">
        <v>7</v>
      </c>
      <c r="C367" s="146" t="s">
        <v>29</v>
      </c>
      <c r="D367" s="145">
        <v>88262</v>
      </c>
      <c r="E367" s="216" t="s">
        <v>58</v>
      </c>
      <c r="F367" s="148" t="s">
        <v>32</v>
      </c>
      <c r="G367" s="149">
        <v>0.25</v>
      </c>
      <c r="H367" s="304">
        <v>17.28</v>
      </c>
      <c r="I367" s="147">
        <f>ROUND(G367*H367,2)</f>
        <v>4.32</v>
      </c>
    </row>
    <row r="368" spans="1:9" ht="12.75">
      <c r="A368" s="146" t="s">
        <v>537</v>
      </c>
      <c r="B368" s="146" t="s">
        <v>7</v>
      </c>
      <c r="C368" s="146" t="s">
        <v>29</v>
      </c>
      <c r="D368" s="145">
        <v>88316</v>
      </c>
      <c r="E368" s="216" t="s">
        <v>10</v>
      </c>
      <c r="F368" s="150" t="s">
        <v>32</v>
      </c>
      <c r="G368" s="149">
        <v>0.25</v>
      </c>
      <c r="H368" s="304">
        <v>13.47</v>
      </c>
      <c r="I368" s="147">
        <f>ROUND(G368*H368,2)</f>
        <v>3.37</v>
      </c>
    </row>
    <row r="369" spans="1:9" ht="25.5">
      <c r="A369" s="200" t="s">
        <v>434</v>
      </c>
      <c r="B369" s="201" t="s">
        <v>7</v>
      </c>
      <c r="C369" s="201" t="s">
        <v>34</v>
      </c>
      <c r="D369" s="160">
        <v>9733</v>
      </c>
      <c r="E369" s="174" t="s">
        <v>59</v>
      </c>
      <c r="F369" s="162" t="s">
        <v>30</v>
      </c>
      <c r="G369" s="205">
        <v>1</v>
      </c>
      <c r="H369" s="164"/>
      <c r="I369" s="207">
        <f>ROUND(SUM(I370:I371),2)</f>
        <v>152.24</v>
      </c>
    </row>
    <row r="370" spans="1:9" ht="25.5">
      <c r="A370" s="146" t="s">
        <v>538</v>
      </c>
      <c r="B370" s="146" t="s">
        <v>8</v>
      </c>
      <c r="C370" s="146" t="s">
        <v>34</v>
      </c>
      <c r="D370" s="145">
        <v>10110</v>
      </c>
      <c r="E370" s="261" t="s">
        <v>59</v>
      </c>
      <c r="F370" s="148" t="s">
        <v>30</v>
      </c>
      <c r="G370" s="149">
        <v>1</v>
      </c>
      <c r="H370" s="304">
        <v>147.06</v>
      </c>
      <c r="I370" s="147">
        <f>ROUND(G370*H370,2)</f>
        <v>147.06</v>
      </c>
    </row>
    <row r="371" spans="1:9" ht="12.75">
      <c r="A371" s="146" t="s">
        <v>539</v>
      </c>
      <c r="B371" s="146" t="s">
        <v>7</v>
      </c>
      <c r="C371" s="146" t="s">
        <v>29</v>
      </c>
      <c r="D371" s="145">
        <v>88262</v>
      </c>
      <c r="E371" s="216" t="s">
        <v>58</v>
      </c>
      <c r="F371" s="148" t="s">
        <v>32</v>
      </c>
      <c r="G371" s="149">
        <v>0.3</v>
      </c>
      <c r="H371" s="304">
        <v>17.28</v>
      </c>
      <c r="I371" s="147">
        <f>ROUND(G371*H371,2)</f>
        <v>5.18</v>
      </c>
    </row>
    <row r="372" spans="1:9" ht="25.5">
      <c r="A372" s="200" t="s">
        <v>435</v>
      </c>
      <c r="B372" s="201" t="s">
        <v>7</v>
      </c>
      <c r="C372" s="201" t="s">
        <v>34</v>
      </c>
      <c r="D372" s="160">
        <v>4662</v>
      </c>
      <c r="E372" s="174" t="s">
        <v>60</v>
      </c>
      <c r="F372" s="162" t="s">
        <v>30</v>
      </c>
      <c r="G372" s="205">
        <v>1</v>
      </c>
      <c r="H372" s="164"/>
      <c r="I372" s="207">
        <f>ROUND(SUM(I373:I376),2)</f>
        <v>156.3</v>
      </c>
    </row>
    <row r="373" spans="1:9" ht="25.5">
      <c r="A373" s="146" t="s">
        <v>540</v>
      </c>
      <c r="B373" s="146" t="s">
        <v>8</v>
      </c>
      <c r="C373" s="146" t="s">
        <v>34</v>
      </c>
      <c r="D373" s="145">
        <v>4304</v>
      </c>
      <c r="E373" s="261" t="s">
        <v>61</v>
      </c>
      <c r="F373" s="148" t="s">
        <v>30</v>
      </c>
      <c r="G373" s="149">
        <v>1</v>
      </c>
      <c r="H373" s="304">
        <v>70</v>
      </c>
      <c r="I373" s="147">
        <f>ROUND(G373*H373,2)</f>
        <v>70</v>
      </c>
    </row>
    <row r="374" spans="1:9" ht="25.5">
      <c r="A374" s="146" t="s">
        <v>541</v>
      </c>
      <c r="B374" s="146" t="s">
        <v>8</v>
      </c>
      <c r="C374" s="146" t="s">
        <v>34</v>
      </c>
      <c r="D374" s="145">
        <v>4305</v>
      </c>
      <c r="E374" s="261" t="s">
        <v>62</v>
      </c>
      <c r="F374" s="148" t="s">
        <v>30</v>
      </c>
      <c r="G374" s="149">
        <v>1</v>
      </c>
      <c r="H374" s="304">
        <v>45</v>
      </c>
      <c r="I374" s="147">
        <f>ROUND(G374*H374,2)</f>
        <v>45</v>
      </c>
    </row>
    <row r="375" spans="1:9" ht="12.75">
      <c r="A375" s="146" t="s">
        <v>542</v>
      </c>
      <c r="B375" s="146" t="s">
        <v>7</v>
      </c>
      <c r="C375" s="146" t="s">
        <v>29</v>
      </c>
      <c r="D375" s="145">
        <v>88262</v>
      </c>
      <c r="E375" s="216" t="s">
        <v>58</v>
      </c>
      <c r="F375" s="148" t="s">
        <v>32</v>
      </c>
      <c r="G375" s="149">
        <v>2</v>
      </c>
      <c r="H375" s="304">
        <v>17.28</v>
      </c>
      <c r="I375" s="147">
        <f>ROUND(G375*H375,2)</f>
        <v>34.56</v>
      </c>
    </row>
    <row r="376" spans="1:9" ht="12.75">
      <c r="A376" s="146" t="s">
        <v>543</v>
      </c>
      <c r="B376" s="146" t="s">
        <v>7</v>
      </c>
      <c r="C376" s="146" t="s">
        <v>29</v>
      </c>
      <c r="D376" s="145">
        <v>88316</v>
      </c>
      <c r="E376" s="216" t="s">
        <v>10</v>
      </c>
      <c r="F376" s="150" t="s">
        <v>32</v>
      </c>
      <c r="G376" s="149">
        <v>0.5</v>
      </c>
      <c r="H376" s="304">
        <v>13.47</v>
      </c>
      <c r="I376" s="147">
        <f>ROUND(G376*H376,2)</f>
        <v>6.74</v>
      </c>
    </row>
    <row r="377" spans="1:9" ht="12.75">
      <c r="A377" s="200" t="s">
        <v>436</v>
      </c>
      <c r="B377" s="201" t="s">
        <v>7</v>
      </c>
      <c r="C377" s="201" t="s">
        <v>29</v>
      </c>
      <c r="D377" s="160">
        <v>9537</v>
      </c>
      <c r="E377" s="174" t="s">
        <v>76</v>
      </c>
      <c r="F377" s="162" t="s">
        <v>48</v>
      </c>
      <c r="G377" s="205">
        <v>1</v>
      </c>
      <c r="H377" s="164"/>
      <c r="I377" s="207">
        <f>ROUND(SUM(I378:I379),2)</f>
        <v>1.6</v>
      </c>
    </row>
    <row r="378" spans="1:9" ht="12.75">
      <c r="A378" s="146" t="s">
        <v>544</v>
      </c>
      <c r="B378" s="146" t="s">
        <v>8</v>
      </c>
      <c r="C378" s="146" t="s">
        <v>29</v>
      </c>
      <c r="D378" s="145">
        <v>3</v>
      </c>
      <c r="E378" s="261" t="s">
        <v>77</v>
      </c>
      <c r="F378" s="148" t="s">
        <v>78</v>
      </c>
      <c r="G378" s="149">
        <v>0.05</v>
      </c>
      <c r="H378" s="304">
        <v>4.93</v>
      </c>
      <c r="I378" s="147">
        <f>ROUND(G378*H378,2)</f>
        <v>0.25</v>
      </c>
    </row>
    <row r="379" spans="1:9" ht="12.75">
      <c r="A379" s="146" t="s">
        <v>545</v>
      </c>
      <c r="B379" s="146" t="s">
        <v>7</v>
      </c>
      <c r="C379" s="146" t="s">
        <v>29</v>
      </c>
      <c r="D379" s="145">
        <v>88316</v>
      </c>
      <c r="E379" s="216" t="s">
        <v>10</v>
      </c>
      <c r="F379" s="150" t="s">
        <v>32</v>
      </c>
      <c r="G379" s="149">
        <v>0.1</v>
      </c>
      <c r="H379" s="304">
        <v>13.47</v>
      </c>
      <c r="I379" s="147">
        <f>ROUND(G379*H379,2)</f>
        <v>1.35</v>
      </c>
    </row>
    <row r="380" spans="1:9" ht="25.5">
      <c r="A380" s="95" t="s">
        <v>37</v>
      </c>
      <c r="B380" s="96"/>
      <c r="C380" s="96"/>
      <c r="D380" s="97"/>
      <c r="E380" s="98" t="s">
        <v>548</v>
      </c>
      <c r="F380" s="99"/>
      <c r="G380" s="100"/>
      <c r="H380" s="101"/>
      <c r="I380" s="102"/>
    </row>
    <row r="381" spans="1:9" ht="12.75">
      <c r="A381" s="103"/>
      <c r="B381" s="104"/>
      <c r="C381" s="104"/>
      <c r="D381" s="105"/>
      <c r="E381" s="106" t="s">
        <v>67</v>
      </c>
      <c r="F381" s="107"/>
      <c r="G381" s="108"/>
      <c r="H381" s="109"/>
      <c r="I381" s="110"/>
    </row>
    <row r="382" spans="1:9" ht="12.75">
      <c r="A382" s="103" t="s">
        <v>12</v>
      </c>
      <c r="B382" s="104"/>
      <c r="C382" s="104"/>
      <c r="D382" s="105"/>
      <c r="E382" s="106" t="s">
        <v>139</v>
      </c>
      <c r="F382" s="107"/>
      <c r="G382" s="108"/>
      <c r="H382" s="109"/>
      <c r="I382" s="110"/>
    </row>
    <row r="383" spans="1:9" ht="25.5">
      <c r="A383" s="200" t="s">
        <v>549</v>
      </c>
      <c r="B383" s="201" t="s">
        <v>7</v>
      </c>
      <c r="C383" s="201" t="s">
        <v>22</v>
      </c>
      <c r="D383" s="202" t="s">
        <v>21</v>
      </c>
      <c r="E383" s="203" t="s">
        <v>142</v>
      </c>
      <c r="F383" s="204" t="s">
        <v>30</v>
      </c>
      <c r="G383" s="205">
        <v>1</v>
      </c>
      <c r="H383" s="206"/>
      <c r="I383" s="207">
        <f>ROUND(SUM(I384:I385),2)</f>
        <v>312.9</v>
      </c>
    </row>
    <row r="384" spans="1:9" ht="25.5">
      <c r="A384" s="218" t="s">
        <v>89</v>
      </c>
      <c r="B384" s="219" t="s">
        <v>7</v>
      </c>
      <c r="C384" s="219" t="s">
        <v>22</v>
      </c>
      <c r="D384" s="220" t="s">
        <v>91</v>
      </c>
      <c r="E384" s="221" t="s">
        <v>92</v>
      </c>
      <c r="F384" s="222" t="s">
        <v>93</v>
      </c>
      <c r="G384" s="223">
        <v>104.6</v>
      </c>
      <c r="H384" s="303">
        <v>1.76</v>
      </c>
      <c r="I384" s="147">
        <f>ROUND(G384*H384,2)</f>
        <v>184.1</v>
      </c>
    </row>
    <row r="385" spans="1:9" ht="12.75">
      <c r="A385" s="218" t="s">
        <v>96</v>
      </c>
      <c r="B385" s="146" t="s">
        <v>7</v>
      </c>
      <c r="C385" s="146" t="s">
        <v>29</v>
      </c>
      <c r="D385" s="145">
        <v>99776</v>
      </c>
      <c r="E385" s="224" t="s">
        <v>41</v>
      </c>
      <c r="F385" s="148" t="s">
        <v>32</v>
      </c>
      <c r="G385" s="149">
        <v>5</v>
      </c>
      <c r="H385" s="304">
        <v>25.76</v>
      </c>
      <c r="I385" s="147">
        <f>ROUND(G385*H385,2)</f>
        <v>128.8</v>
      </c>
    </row>
    <row r="386" spans="1:9" ht="12.75">
      <c r="A386" s="200" t="s">
        <v>550</v>
      </c>
      <c r="B386" s="201" t="s">
        <v>7</v>
      </c>
      <c r="C386" s="201" t="s">
        <v>22</v>
      </c>
      <c r="D386" s="202" t="s">
        <v>21</v>
      </c>
      <c r="E386" s="203" t="s">
        <v>40</v>
      </c>
      <c r="F386" s="204" t="s">
        <v>30</v>
      </c>
      <c r="G386" s="205">
        <v>1</v>
      </c>
      <c r="H386" s="164"/>
      <c r="I386" s="207">
        <f>ROUND(SUM(I387),2)</f>
        <v>142.88</v>
      </c>
    </row>
    <row r="387" spans="1:9" ht="12.75">
      <c r="A387" s="225" t="s">
        <v>90</v>
      </c>
      <c r="B387" s="226" t="s">
        <v>8</v>
      </c>
      <c r="C387" s="226" t="s">
        <v>9</v>
      </c>
      <c r="D387" s="227">
        <v>1</v>
      </c>
      <c r="E387" s="224" t="s">
        <v>40</v>
      </c>
      <c r="F387" s="228" t="s">
        <v>30</v>
      </c>
      <c r="G387" s="229">
        <v>1</v>
      </c>
      <c r="H387" s="305">
        <v>142.88</v>
      </c>
      <c r="I387" s="147">
        <f>ROUND(G387*H387,2)</f>
        <v>142.88</v>
      </c>
    </row>
    <row r="388" spans="1:9" ht="12.75">
      <c r="A388" s="200" t="s">
        <v>63</v>
      </c>
      <c r="B388" s="201" t="s">
        <v>7</v>
      </c>
      <c r="C388" s="201" t="s">
        <v>22</v>
      </c>
      <c r="D388" s="160" t="s">
        <v>11</v>
      </c>
      <c r="E388" s="174" t="s">
        <v>44</v>
      </c>
      <c r="F388" s="162" t="s">
        <v>30</v>
      </c>
      <c r="G388" s="205">
        <v>1</v>
      </c>
      <c r="H388" s="164"/>
      <c r="I388" s="207">
        <f>ROUND(SUM(I389:I390),2)</f>
        <v>1902.68</v>
      </c>
    </row>
    <row r="389" spans="1:9" ht="12.75">
      <c r="A389" s="146" t="s">
        <v>64</v>
      </c>
      <c r="B389" s="146" t="s">
        <v>7</v>
      </c>
      <c r="C389" s="146" t="s">
        <v>29</v>
      </c>
      <c r="D389" s="145">
        <v>99776</v>
      </c>
      <c r="E389" s="224" t="s">
        <v>41</v>
      </c>
      <c r="F389" s="148" t="s">
        <v>32</v>
      </c>
      <c r="G389" s="149">
        <v>40</v>
      </c>
      <c r="H389" s="304">
        <v>25.76</v>
      </c>
      <c r="I389" s="147">
        <f>ROUND(G389*H389,2)</f>
        <v>1030.4</v>
      </c>
    </row>
    <row r="390" spans="1:9" ht="12.75">
      <c r="A390" s="146" t="s">
        <v>551</v>
      </c>
      <c r="B390" s="146" t="s">
        <v>7</v>
      </c>
      <c r="C390" s="146" t="s">
        <v>29</v>
      </c>
      <c r="D390" s="145">
        <v>90777</v>
      </c>
      <c r="E390" s="224" t="s">
        <v>143</v>
      </c>
      <c r="F390" s="148" t="s">
        <v>32</v>
      </c>
      <c r="G390" s="149">
        <v>12</v>
      </c>
      <c r="H390" s="304">
        <v>72.69</v>
      </c>
      <c r="I390" s="147">
        <f>ROUND(G390*H390,2)</f>
        <v>872.28</v>
      </c>
    </row>
    <row r="391" spans="1:9" ht="25.5">
      <c r="A391" s="200" t="s">
        <v>65</v>
      </c>
      <c r="B391" s="201" t="s">
        <v>7</v>
      </c>
      <c r="C391" s="201" t="s">
        <v>34</v>
      </c>
      <c r="D391" s="160">
        <v>9203</v>
      </c>
      <c r="E391" s="174" t="s">
        <v>45</v>
      </c>
      <c r="F391" s="162" t="s">
        <v>46</v>
      </c>
      <c r="G391" s="205">
        <v>1</v>
      </c>
      <c r="H391" s="164"/>
      <c r="I391" s="207">
        <f>ROUND(SUM(I392:I392),2)</f>
        <v>0.5</v>
      </c>
    </row>
    <row r="392" spans="1:9" ht="12.75">
      <c r="A392" s="146" t="s">
        <v>66</v>
      </c>
      <c r="B392" s="146" t="s">
        <v>8</v>
      </c>
      <c r="C392" s="146" t="s">
        <v>34</v>
      </c>
      <c r="D392" s="145">
        <v>9483</v>
      </c>
      <c r="E392" s="230" t="s">
        <v>45</v>
      </c>
      <c r="F392" s="148" t="s">
        <v>46</v>
      </c>
      <c r="G392" s="149">
        <v>1</v>
      </c>
      <c r="H392" s="304">
        <v>0.5</v>
      </c>
      <c r="I392" s="147">
        <f>ROUND(G392*H392,2)</f>
        <v>0.5</v>
      </c>
    </row>
    <row r="393" spans="1:9" ht="12.75">
      <c r="A393" s="187" t="s">
        <v>780</v>
      </c>
      <c r="B393" s="187" t="s">
        <v>7</v>
      </c>
      <c r="C393" s="187" t="s">
        <v>29</v>
      </c>
      <c r="D393" s="192" t="s">
        <v>730</v>
      </c>
      <c r="E393" s="174" t="s">
        <v>731</v>
      </c>
      <c r="F393" s="265" t="s">
        <v>100</v>
      </c>
      <c r="G393" s="266" t="s">
        <v>732</v>
      </c>
      <c r="H393" s="264"/>
      <c r="I393" s="207">
        <f>ROUND(SUM(I394:I402),2)</f>
        <v>85.59</v>
      </c>
    </row>
    <row r="394" spans="1:9" ht="25.5">
      <c r="A394" s="146" t="s">
        <v>781</v>
      </c>
      <c r="B394" s="146" t="s">
        <v>8</v>
      </c>
      <c r="C394" s="146" t="s">
        <v>29</v>
      </c>
      <c r="D394" s="145" t="s">
        <v>733</v>
      </c>
      <c r="E394" s="230" t="s">
        <v>734</v>
      </c>
      <c r="F394" s="148" t="s">
        <v>30</v>
      </c>
      <c r="G394" s="267" t="s">
        <v>735</v>
      </c>
      <c r="H394" s="304">
        <v>39.18</v>
      </c>
      <c r="I394" s="147">
        <f>ROUND(G394*H394,2)</f>
        <v>17</v>
      </c>
    </row>
    <row r="395" spans="1:9" ht="25.5">
      <c r="A395" s="146" t="s">
        <v>782</v>
      </c>
      <c r="B395" s="146" t="s">
        <v>8</v>
      </c>
      <c r="C395" s="146" t="s">
        <v>29</v>
      </c>
      <c r="D395" s="145" t="s">
        <v>736</v>
      </c>
      <c r="E395" s="230" t="s">
        <v>737</v>
      </c>
      <c r="F395" s="148" t="s">
        <v>117</v>
      </c>
      <c r="G395" s="267" t="s">
        <v>738</v>
      </c>
      <c r="H395" s="304">
        <v>23.83</v>
      </c>
      <c r="I395" s="147">
        <f aca="true" t="shared" si="14" ref="I395:I402">ROUND(G395*H395,2)</f>
        <v>40.33</v>
      </c>
    </row>
    <row r="396" spans="1:9" ht="25.5">
      <c r="A396" s="146" t="s">
        <v>783</v>
      </c>
      <c r="B396" s="146" t="s">
        <v>8</v>
      </c>
      <c r="C396" s="146" t="s">
        <v>29</v>
      </c>
      <c r="D396" s="145" t="s">
        <v>739</v>
      </c>
      <c r="E396" s="230" t="s">
        <v>740</v>
      </c>
      <c r="F396" s="148" t="s">
        <v>117</v>
      </c>
      <c r="G396" s="267" t="s">
        <v>741</v>
      </c>
      <c r="H396" s="304">
        <v>10.74</v>
      </c>
      <c r="I396" s="147">
        <f t="shared" si="14"/>
        <v>13.18</v>
      </c>
    </row>
    <row r="397" spans="1:9" ht="12.75">
      <c r="A397" s="146" t="s">
        <v>784</v>
      </c>
      <c r="B397" s="146" t="s">
        <v>8</v>
      </c>
      <c r="C397" s="146" t="s">
        <v>29</v>
      </c>
      <c r="D397" s="145" t="s">
        <v>742</v>
      </c>
      <c r="E397" s="230" t="s">
        <v>743</v>
      </c>
      <c r="F397" s="148" t="s">
        <v>31</v>
      </c>
      <c r="G397" s="267" t="s">
        <v>744</v>
      </c>
      <c r="H397" s="304">
        <v>12.5</v>
      </c>
      <c r="I397" s="147">
        <f t="shared" si="14"/>
        <v>0.54</v>
      </c>
    </row>
    <row r="398" spans="1:9" ht="12.75">
      <c r="A398" s="146" t="s">
        <v>785</v>
      </c>
      <c r="B398" s="146" t="s">
        <v>7</v>
      </c>
      <c r="C398" s="146" t="s">
        <v>29</v>
      </c>
      <c r="D398" s="145" t="s">
        <v>745</v>
      </c>
      <c r="E398" s="230" t="s">
        <v>746</v>
      </c>
      <c r="F398" s="148" t="s">
        <v>32</v>
      </c>
      <c r="G398" s="267" t="s">
        <v>747</v>
      </c>
      <c r="H398" s="304">
        <v>14.69</v>
      </c>
      <c r="I398" s="147">
        <f t="shared" si="14"/>
        <v>3</v>
      </c>
    </row>
    <row r="399" spans="1:9" ht="12.75">
      <c r="A399" s="146" t="s">
        <v>786</v>
      </c>
      <c r="B399" s="146" t="s">
        <v>7</v>
      </c>
      <c r="C399" s="146" t="s">
        <v>29</v>
      </c>
      <c r="D399" s="145" t="s">
        <v>748</v>
      </c>
      <c r="E399" s="230" t="s">
        <v>749</v>
      </c>
      <c r="F399" s="148" t="s">
        <v>32</v>
      </c>
      <c r="G399" s="267" t="s">
        <v>750</v>
      </c>
      <c r="H399" s="304">
        <v>17.28</v>
      </c>
      <c r="I399" s="147">
        <f t="shared" si="14"/>
        <v>10.59</v>
      </c>
    </row>
    <row r="400" spans="1:9" ht="25.5">
      <c r="A400" s="146" t="s">
        <v>787</v>
      </c>
      <c r="B400" s="146" t="s">
        <v>7</v>
      </c>
      <c r="C400" s="146" t="s">
        <v>29</v>
      </c>
      <c r="D400" s="145" t="s">
        <v>751</v>
      </c>
      <c r="E400" s="230" t="s">
        <v>752</v>
      </c>
      <c r="F400" s="148" t="s">
        <v>252</v>
      </c>
      <c r="G400" s="267" t="s">
        <v>753</v>
      </c>
      <c r="H400" s="304">
        <v>21.89</v>
      </c>
      <c r="I400" s="147">
        <f t="shared" si="14"/>
        <v>0.1</v>
      </c>
    </row>
    <row r="401" spans="1:9" ht="25.5">
      <c r="A401" s="146" t="s">
        <v>788</v>
      </c>
      <c r="B401" s="146" t="s">
        <v>7</v>
      </c>
      <c r="C401" s="146" t="s">
        <v>29</v>
      </c>
      <c r="D401" s="145" t="s">
        <v>754</v>
      </c>
      <c r="E401" s="230" t="s">
        <v>755</v>
      </c>
      <c r="F401" s="148" t="s">
        <v>255</v>
      </c>
      <c r="G401" s="267" t="s">
        <v>756</v>
      </c>
      <c r="H401" s="304">
        <v>19.43</v>
      </c>
      <c r="I401" s="147">
        <f t="shared" si="14"/>
        <v>0.37</v>
      </c>
    </row>
    <row r="402" spans="1:9" ht="25.5">
      <c r="A402" s="146" t="s">
        <v>789</v>
      </c>
      <c r="B402" s="146" t="s">
        <v>7</v>
      </c>
      <c r="C402" s="146" t="s">
        <v>29</v>
      </c>
      <c r="D402" s="145" t="s">
        <v>757</v>
      </c>
      <c r="E402" s="230" t="s">
        <v>758</v>
      </c>
      <c r="F402" s="148" t="s">
        <v>98</v>
      </c>
      <c r="G402" s="267" t="s">
        <v>759</v>
      </c>
      <c r="H402" s="304">
        <v>319.21</v>
      </c>
      <c r="I402" s="147">
        <f t="shared" si="14"/>
        <v>0.48</v>
      </c>
    </row>
    <row r="403" spans="1:9" ht="12.75">
      <c r="A403" s="103" t="s">
        <v>552</v>
      </c>
      <c r="B403" s="104"/>
      <c r="C403" s="104"/>
      <c r="D403" s="105"/>
      <c r="E403" s="106" t="s">
        <v>141</v>
      </c>
      <c r="F403" s="107"/>
      <c r="G403" s="108"/>
      <c r="H403" s="262"/>
      <c r="I403" s="110"/>
    </row>
    <row r="404" spans="1:9" ht="12.75">
      <c r="A404" s="168" t="s">
        <v>553</v>
      </c>
      <c r="B404" s="169" t="s">
        <v>7</v>
      </c>
      <c r="C404" s="169" t="s">
        <v>34</v>
      </c>
      <c r="D404" s="170">
        <v>3472</v>
      </c>
      <c r="E404" s="171" t="s">
        <v>167</v>
      </c>
      <c r="F404" s="172" t="s">
        <v>172</v>
      </c>
      <c r="G404" s="173">
        <v>1</v>
      </c>
      <c r="H404" s="263"/>
      <c r="I404" s="207">
        <f>ROUND(SUM(I405:I410),2)</f>
        <v>45.64</v>
      </c>
    </row>
    <row r="405" spans="1:9" ht="12.75">
      <c r="A405" s="231" t="s">
        <v>554</v>
      </c>
      <c r="B405" s="232" t="s">
        <v>8</v>
      </c>
      <c r="C405" s="232" t="s">
        <v>34</v>
      </c>
      <c r="D405" s="233">
        <v>1569</v>
      </c>
      <c r="E405" s="234" t="s">
        <v>168</v>
      </c>
      <c r="F405" s="235" t="s">
        <v>117</v>
      </c>
      <c r="G405" s="236">
        <v>4</v>
      </c>
      <c r="H405" s="306">
        <v>6.5</v>
      </c>
      <c r="I405" s="147">
        <f aca="true" t="shared" si="15" ref="I405:I410">ROUND(G405*H405,2)</f>
        <v>26</v>
      </c>
    </row>
    <row r="406" spans="1:9" ht="12.75">
      <c r="A406" s="231" t="s">
        <v>555</v>
      </c>
      <c r="B406" s="232" t="s">
        <v>8</v>
      </c>
      <c r="C406" s="232" t="s">
        <v>34</v>
      </c>
      <c r="D406" s="233">
        <v>6995</v>
      </c>
      <c r="E406" s="234" t="s">
        <v>169</v>
      </c>
      <c r="F406" s="235" t="s">
        <v>117</v>
      </c>
      <c r="G406" s="236">
        <v>2.61</v>
      </c>
      <c r="H406" s="306">
        <v>2.3</v>
      </c>
      <c r="I406" s="147">
        <f t="shared" si="15"/>
        <v>6</v>
      </c>
    </row>
    <row r="407" spans="1:9" ht="12.75">
      <c r="A407" s="231" t="s">
        <v>556</v>
      </c>
      <c r="B407" s="232" t="s">
        <v>8</v>
      </c>
      <c r="C407" s="232" t="s">
        <v>79</v>
      </c>
      <c r="D407" s="233">
        <v>5067</v>
      </c>
      <c r="E407" s="234" t="s">
        <v>170</v>
      </c>
      <c r="F407" s="235" t="s">
        <v>31</v>
      </c>
      <c r="G407" s="236">
        <v>0.04</v>
      </c>
      <c r="H407" s="306">
        <v>13.55</v>
      </c>
      <c r="I407" s="147">
        <f t="shared" si="15"/>
        <v>0.54</v>
      </c>
    </row>
    <row r="408" spans="1:9" ht="12.75">
      <c r="A408" s="231" t="s">
        <v>557</v>
      </c>
      <c r="B408" s="232" t="s">
        <v>8</v>
      </c>
      <c r="C408" s="232" t="s">
        <v>79</v>
      </c>
      <c r="D408" s="233">
        <v>10567</v>
      </c>
      <c r="E408" s="234" t="s">
        <v>171</v>
      </c>
      <c r="F408" s="235" t="s">
        <v>117</v>
      </c>
      <c r="G408" s="236">
        <v>1.05</v>
      </c>
      <c r="H408" s="306">
        <v>6.18</v>
      </c>
      <c r="I408" s="147">
        <f t="shared" si="15"/>
        <v>6.49</v>
      </c>
    </row>
    <row r="409" spans="1:9" ht="12.75">
      <c r="A409" s="231" t="s">
        <v>558</v>
      </c>
      <c r="B409" s="146" t="s">
        <v>7</v>
      </c>
      <c r="C409" s="146" t="s">
        <v>29</v>
      </c>
      <c r="D409" s="145">
        <v>88262</v>
      </c>
      <c r="E409" s="144" t="s">
        <v>58</v>
      </c>
      <c r="F409" s="148" t="s">
        <v>32</v>
      </c>
      <c r="G409" s="149">
        <v>0.32</v>
      </c>
      <c r="H409" s="304">
        <v>17.28</v>
      </c>
      <c r="I409" s="147">
        <f t="shared" si="15"/>
        <v>5.53</v>
      </c>
    </row>
    <row r="410" spans="1:9" ht="12.75">
      <c r="A410" s="231" t="s">
        <v>559</v>
      </c>
      <c r="B410" s="146" t="s">
        <v>7</v>
      </c>
      <c r="C410" s="146" t="s">
        <v>29</v>
      </c>
      <c r="D410" s="145">
        <v>88316</v>
      </c>
      <c r="E410" s="144" t="s">
        <v>10</v>
      </c>
      <c r="F410" s="150" t="s">
        <v>32</v>
      </c>
      <c r="G410" s="149">
        <v>0.08</v>
      </c>
      <c r="H410" s="304">
        <v>13.47</v>
      </c>
      <c r="I410" s="147">
        <f t="shared" si="15"/>
        <v>1.08</v>
      </c>
    </row>
    <row r="411" spans="1:9" ht="25.5">
      <c r="A411" s="187" t="s">
        <v>560</v>
      </c>
      <c r="B411" s="159" t="s">
        <v>7</v>
      </c>
      <c r="C411" s="160" t="s">
        <v>79</v>
      </c>
      <c r="D411" s="160">
        <v>97622</v>
      </c>
      <c r="E411" s="161" t="s">
        <v>97</v>
      </c>
      <c r="F411" s="162" t="s">
        <v>98</v>
      </c>
      <c r="G411" s="163">
        <v>1</v>
      </c>
      <c r="H411" s="164"/>
      <c r="I411" s="165">
        <f>ROUND(SUM(I412:I413),2)</f>
        <v>35.21</v>
      </c>
    </row>
    <row r="412" spans="1:9" ht="12.75">
      <c r="A412" s="146" t="s">
        <v>561</v>
      </c>
      <c r="B412" s="237" t="s">
        <v>7</v>
      </c>
      <c r="C412" s="237" t="s">
        <v>29</v>
      </c>
      <c r="D412" s="238">
        <v>88316</v>
      </c>
      <c r="E412" s="239" t="s">
        <v>10</v>
      </c>
      <c r="F412" s="148" t="s">
        <v>32</v>
      </c>
      <c r="G412" s="240">
        <v>2.324</v>
      </c>
      <c r="H412" s="304">
        <v>13.47</v>
      </c>
      <c r="I412" s="177">
        <f>ROUND(G412*H412,2)</f>
        <v>31.3</v>
      </c>
    </row>
    <row r="413" spans="1:9" ht="12.75">
      <c r="A413" s="146" t="s">
        <v>562</v>
      </c>
      <c r="B413" s="241" t="s">
        <v>7</v>
      </c>
      <c r="C413" s="241" t="s">
        <v>29</v>
      </c>
      <c r="D413" s="238">
        <v>88309</v>
      </c>
      <c r="E413" s="242" t="s">
        <v>99</v>
      </c>
      <c r="F413" s="148" t="s">
        <v>32</v>
      </c>
      <c r="G413" s="240">
        <v>0.225</v>
      </c>
      <c r="H413" s="304">
        <v>17.37</v>
      </c>
      <c r="I413" s="177">
        <f>ROUND(G413*H413,2)</f>
        <v>3.91</v>
      </c>
    </row>
    <row r="414" spans="1:9" ht="12.75">
      <c r="A414" s="187" t="s">
        <v>563</v>
      </c>
      <c r="B414" s="159" t="s">
        <v>7</v>
      </c>
      <c r="C414" s="159" t="s">
        <v>25</v>
      </c>
      <c r="D414" s="160" t="s">
        <v>101</v>
      </c>
      <c r="E414" s="166" t="s">
        <v>102</v>
      </c>
      <c r="F414" s="162" t="s">
        <v>98</v>
      </c>
      <c r="G414" s="163">
        <v>1</v>
      </c>
      <c r="H414" s="164"/>
      <c r="I414" s="165">
        <f>ROUND(SUM(I415:I417),2)</f>
        <v>390.74</v>
      </c>
    </row>
    <row r="415" spans="1:9" ht="12.75">
      <c r="A415" s="146" t="s">
        <v>564</v>
      </c>
      <c r="B415" s="237" t="s">
        <v>8</v>
      </c>
      <c r="C415" s="237" t="s">
        <v>25</v>
      </c>
      <c r="D415" s="238" t="s">
        <v>103</v>
      </c>
      <c r="E415" s="239" t="s">
        <v>104</v>
      </c>
      <c r="F415" s="148" t="s">
        <v>32</v>
      </c>
      <c r="G415" s="240">
        <v>2.5</v>
      </c>
      <c r="H415" s="305">
        <v>89.35</v>
      </c>
      <c r="I415" s="177">
        <f>ROUND(G415*H415,2)</f>
        <v>223.38</v>
      </c>
    </row>
    <row r="416" spans="1:9" ht="12.75">
      <c r="A416" s="146" t="s">
        <v>565</v>
      </c>
      <c r="B416" s="237" t="s">
        <v>8</v>
      </c>
      <c r="C416" s="237" t="s">
        <v>25</v>
      </c>
      <c r="D416" s="238" t="s">
        <v>105</v>
      </c>
      <c r="E416" s="239" t="s">
        <v>106</v>
      </c>
      <c r="F416" s="148" t="s">
        <v>32</v>
      </c>
      <c r="G416" s="240">
        <v>7.5</v>
      </c>
      <c r="H416" s="305">
        <v>18.84</v>
      </c>
      <c r="I416" s="177">
        <f>ROUND(G416*H416,2)</f>
        <v>141.3</v>
      </c>
    </row>
    <row r="417" spans="1:9" ht="12.75">
      <c r="A417" s="146" t="s">
        <v>566</v>
      </c>
      <c r="B417" s="241" t="s">
        <v>7</v>
      </c>
      <c r="C417" s="241" t="s">
        <v>29</v>
      </c>
      <c r="D417" s="238">
        <v>88309</v>
      </c>
      <c r="E417" s="242" t="s">
        <v>99</v>
      </c>
      <c r="F417" s="148" t="s">
        <v>32</v>
      </c>
      <c r="G417" s="240">
        <v>1.5</v>
      </c>
      <c r="H417" s="304">
        <v>17.37</v>
      </c>
      <c r="I417" s="177">
        <f>ROUND(G417*H417,2)</f>
        <v>26.06</v>
      </c>
    </row>
    <row r="418" spans="1:9" ht="12.75">
      <c r="A418" s="187" t="s">
        <v>567</v>
      </c>
      <c r="B418" s="159" t="s">
        <v>7</v>
      </c>
      <c r="C418" s="159" t="s">
        <v>29</v>
      </c>
      <c r="D418" s="160">
        <v>72142</v>
      </c>
      <c r="E418" s="166" t="s">
        <v>107</v>
      </c>
      <c r="F418" s="167" t="s">
        <v>30</v>
      </c>
      <c r="G418" s="163">
        <v>1</v>
      </c>
      <c r="H418" s="164"/>
      <c r="I418" s="165">
        <f>ROUND(SUM(I419),2)</f>
        <v>8.27</v>
      </c>
    </row>
    <row r="419" spans="1:9" ht="12.75">
      <c r="A419" s="146" t="s">
        <v>568</v>
      </c>
      <c r="B419" s="241" t="s">
        <v>7</v>
      </c>
      <c r="C419" s="241" t="s">
        <v>29</v>
      </c>
      <c r="D419" s="238">
        <v>88261</v>
      </c>
      <c r="E419" s="239" t="s">
        <v>108</v>
      </c>
      <c r="F419" s="148" t="s">
        <v>32</v>
      </c>
      <c r="G419" s="240">
        <v>0.5</v>
      </c>
      <c r="H419" s="305">
        <v>16.54</v>
      </c>
      <c r="I419" s="177">
        <f>ROUND(G419*H419,2)</f>
        <v>8.27</v>
      </c>
    </row>
    <row r="420" spans="1:9" ht="12.75">
      <c r="A420" s="187" t="s">
        <v>569</v>
      </c>
      <c r="B420" s="159" t="s">
        <v>7</v>
      </c>
      <c r="C420" s="159" t="s">
        <v>25</v>
      </c>
      <c r="D420" s="160" t="s">
        <v>109</v>
      </c>
      <c r="E420" s="166" t="s">
        <v>110</v>
      </c>
      <c r="F420" s="162" t="s">
        <v>98</v>
      </c>
      <c r="G420" s="163">
        <v>1</v>
      </c>
      <c r="H420" s="164"/>
      <c r="I420" s="165">
        <f>ROUND(SUM(I421:I422),2)</f>
        <v>20.04</v>
      </c>
    </row>
    <row r="421" spans="1:9" ht="12.75">
      <c r="A421" s="146" t="s">
        <v>570</v>
      </c>
      <c r="B421" s="243" t="s">
        <v>8</v>
      </c>
      <c r="C421" s="243" t="s">
        <v>25</v>
      </c>
      <c r="D421" s="145" t="s">
        <v>111</v>
      </c>
      <c r="E421" s="242" t="s">
        <v>112</v>
      </c>
      <c r="F421" s="150" t="s">
        <v>32</v>
      </c>
      <c r="G421" s="244">
        <v>0.24</v>
      </c>
      <c r="H421" s="304">
        <v>43.1</v>
      </c>
      <c r="I421" s="177">
        <f>ROUND(G421*H421,2)</f>
        <v>10.34</v>
      </c>
    </row>
    <row r="422" spans="1:9" ht="12.75">
      <c r="A422" s="146" t="s">
        <v>571</v>
      </c>
      <c r="B422" s="243" t="s">
        <v>7</v>
      </c>
      <c r="C422" s="243" t="s">
        <v>79</v>
      </c>
      <c r="D422" s="145">
        <v>88316</v>
      </c>
      <c r="E422" s="242" t="s">
        <v>10</v>
      </c>
      <c r="F422" s="150" t="s">
        <v>32</v>
      </c>
      <c r="G422" s="244">
        <v>0.72</v>
      </c>
      <c r="H422" s="304">
        <v>13.47</v>
      </c>
      <c r="I422" s="177">
        <f>ROUND(G422*H422,2)</f>
        <v>9.7</v>
      </c>
    </row>
    <row r="423" spans="1:9" ht="12.75">
      <c r="A423" s="187" t="s">
        <v>572</v>
      </c>
      <c r="B423" s="159" t="s">
        <v>7</v>
      </c>
      <c r="C423" s="159" t="s">
        <v>25</v>
      </c>
      <c r="D423" s="160" t="s">
        <v>113</v>
      </c>
      <c r="E423" s="166" t="s">
        <v>114</v>
      </c>
      <c r="F423" s="162" t="s">
        <v>98</v>
      </c>
      <c r="G423" s="163">
        <v>1</v>
      </c>
      <c r="H423" s="164"/>
      <c r="I423" s="165">
        <f>ROUND(SUM(I424),2)</f>
        <v>21.79</v>
      </c>
    </row>
    <row r="424" spans="1:9" ht="12.75">
      <c r="A424" s="146" t="s">
        <v>573</v>
      </c>
      <c r="B424" s="243" t="s">
        <v>8</v>
      </c>
      <c r="C424" s="243" t="s">
        <v>25</v>
      </c>
      <c r="D424" s="145" t="s">
        <v>115</v>
      </c>
      <c r="E424" s="242" t="s">
        <v>116</v>
      </c>
      <c r="F424" s="150" t="s">
        <v>32</v>
      </c>
      <c r="G424" s="244">
        <v>0.1852</v>
      </c>
      <c r="H424" s="304">
        <v>117.66</v>
      </c>
      <c r="I424" s="177">
        <f>ROUND(G424*H424,2)</f>
        <v>21.79</v>
      </c>
    </row>
    <row r="425" spans="1:9" ht="12.75">
      <c r="A425" s="187" t="s">
        <v>574</v>
      </c>
      <c r="B425" s="187" t="s">
        <v>7</v>
      </c>
      <c r="C425" s="187" t="s">
        <v>25</v>
      </c>
      <c r="D425" s="192" t="s">
        <v>193</v>
      </c>
      <c r="E425" s="174" t="s">
        <v>191</v>
      </c>
      <c r="F425" s="175" t="s">
        <v>117</v>
      </c>
      <c r="G425" s="163">
        <v>1</v>
      </c>
      <c r="H425" s="164"/>
      <c r="I425" s="165">
        <f>ROUND(SUM(I426:I431),2)</f>
        <v>278.34</v>
      </c>
    </row>
    <row r="426" spans="1:9" ht="12.75">
      <c r="A426" s="146" t="s">
        <v>575</v>
      </c>
      <c r="B426" s="243" t="s">
        <v>8</v>
      </c>
      <c r="C426" s="243" t="s">
        <v>25</v>
      </c>
      <c r="D426" s="145" t="s">
        <v>194</v>
      </c>
      <c r="E426" s="230" t="s">
        <v>206</v>
      </c>
      <c r="F426" s="148" t="s">
        <v>117</v>
      </c>
      <c r="G426" s="244">
        <v>1</v>
      </c>
      <c r="H426" s="304">
        <v>204.35</v>
      </c>
      <c r="I426" s="177">
        <f aca="true" t="shared" si="16" ref="I426:I431">ROUND(G426*H426,2)</f>
        <v>204.35</v>
      </c>
    </row>
    <row r="427" spans="1:9" ht="12.75">
      <c r="A427" s="146" t="s">
        <v>576</v>
      </c>
      <c r="B427" s="243" t="s">
        <v>8</v>
      </c>
      <c r="C427" s="243" t="s">
        <v>25</v>
      </c>
      <c r="D427" s="145" t="s">
        <v>197</v>
      </c>
      <c r="E427" s="230" t="s">
        <v>198</v>
      </c>
      <c r="F427" s="148" t="s">
        <v>32</v>
      </c>
      <c r="G427" s="244">
        <v>0.5</v>
      </c>
      <c r="H427" s="304">
        <v>31.14</v>
      </c>
      <c r="I427" s="177">
        <f t="shared" si="16"/>
        <v>15.57</v>
      </c>
    </row>
    <row r="428" spans="1:9" ht="12.75">
      <c r="A428" s="146" t="s">
        <v>577</v>
      </c>
      <c r="B428" s="243" t="s">
        <v>8</v>
      </c>
      <c r="C428" s="243" t="s">
        <v>25</v>
      </c>
      <c r="D428" s="145" t="s">
        <v>196</v>
      </c>
      <c r="E428" s="230" t="s">
        <v>195</v>
      </c>
      <c r="F428" s="148" t="s">
        <v>78</v>
      </c>
      <c r="G428" s="244">
        <v>0.3</v>
      </c>
      <c r="H428" s="304">
        <v>50.22</v>
      </c>
      <c r="I428" s="177">
        <f t="shared" si="16"/>
        <v>15.07</v>
      </c>
    </row>
    <row r="429" spans="1:9" ht="12.75">
      <c r="A429" s="146" t="s">
        <v>578</v>
      </c>
      <c r="B429" s="245" t="s">
        <v>7</v>
      </c>
      <c r="C429" s="245" t="s">
        <v>79</v>
      </c>
      <c r="D429" s="246">
        <v>88310</v>
      </c>
      <c r="E429" s="247" t="s">
        <v>123</v>
      </c>
      <c r="F429" s="245" t="s">
        <v>32</v>
      </c>
      <c r="G429" s="248">
        <v>0.5</v>
      </c>
      <c r="H429" s="307">
        <v>17.31</v>
      </c>
      <c r="I429" s="176">
        <f t="shared" si="16"/>
        <v>8.66</v>
      </c>
    </row>
    <row r="430" spans="1:9" ht="12.75">
      <c r="A430" s="146" t="s">
        <v>579</v>
      </c>
      <c r="B430" s="243" t="s">
        <v>7</v>
      </c>
      <c r="C430" s="243" t="s">
        <v>79</v>
      </c>
      <c r="D430" s="145">
        <v>88316</v>
      </c>
      <c r="E430" s="242" t="s">
        <v>10</v>
      </c>
      <c r="F430" s="150" t="s">
        <v>32</v>
      </c>
      <c r="G430" s="244">
        <v>0.72</v>
      </c>
      <c r="H430" s="304">
        <v>13.47</v>
      </c>
      <c r="I430" s="177">
        <f t="shared" si="16"/>
        <v>9.7</v>
      </c>
    </row>
    <row r="431" spans="1:9" ht="12.75">
      <c r="A431" s="146" t="s">
        <v>580</v>
      </c>
      <c r="B431" s="243" t="s">
        <v>7</v>
      </c>
      <c r="C431" s="243" t="s">
        <v>79</v>
      </c>
      <c r="D431" s="145">
        <v>88278</v>
      </c>
      <c r="E431" s="230" t="s">
        <v>199</v>
      </c>
      <c r="F431" s="148" t="s">
        <v>32</v>
      </c>
      <c r="G431" s="244">
        <v>1.5</v>
      </c>
      <c r="H431" s="304">
        <v>16.66</v>
      </c>
      <c r="I431" s="177">
        <f t="shared" si="16"/>
        <v>24.99</v>
      </c>
    </row>
    <row r="432" spans="1:9" ht="12.75">
      <c r="A432" s="187" t="s">
        <v>581</v>
      </c>
      <c r="B432" s="187" t="s">
        <v>7</v>
      </c>
      <c r="C432" s="187" t="s">
        <v>25</v>
      </c>
      <c r="D432" s="192" t="s">
        <v>207</v>
      </c>
      <c r="E432" s="174" t="s">
        <v>215</v>
      </c>
      <c r="F432" s="162" t="s">
        <v>100</v>
      </c>
      <c r="G432" s="163">
        <v>1</v>
      </c>
      <c r="H432" s="164"/>
      <c r="I432" s="165">
        <f>ROUND(SUM(I433:I440),2)</f>
        <v>110.76</v>
      </c>
    </row>
    <row r="433" spans="1:9" ht="12.75">
      <c r="A433" s="146" t="s">
        <v>582</v>
      </c>
      <c r="B433" s="243" t="s">
        <v>8</v>
      </c>
      <c r="C433" s="243" t="s">
        <v>25</v>
      </c>
      <c r="D433" s="145" t="s">
        <v>217</v>
      </c>
      <c r="E433" s="230" t="s">
        <v>216</v>
      </c>
      <c r="F433" s="148" t="s">
        <v>117</v>
      </c>
      <c r="G433" s="244">
        <v>2</v>
      </c>
      <c r="H433" s="304">
        <v>16.44</v>
      </c>
      <c r="I433" s="177">
        <f aca="true" t="shared" si="17" ref="I433:I440">ROUND(G433*H433,2)</f>
        <v>32.88</v>
      </c>
    </row>
    <row r="434" spans="1:9" ht="12.75">
      <c r="A434" s="146" t="s">
        <v>583</v>
      </c>
      <c r="B434" s="243" t="s">
        <v>8</v>
      </c>
      <c r="C434" s="243" t="s">
        <v>79</v>
      </c>
      <c r="D434" s="145">
        <v>6212</v>
      </c>
      <c r="E434" s="230" t="s">
        <v>218</v>
      </c>
      <c r="F434" s="148" t="s">
        <v>117</v>
      </c>
      <c r="G434" s="244">
        <v>1.6</v>
      </c>
      <c r="H434" s="304">
        <v>10.17</v>
      </c>
      <c r="I434" s="177">
        <f t="shared" si="17"/>
        <v>16.27</v>
      </c>
    </row>
    <row r="435" spans="1:9" ht="12.75">
      <c r="A435" s="146" t="s">
        <v>584</v>
      </c>
      <c r="B435" s="243" t="s">
        <v>8</v>
      </c>
      <c r="C435" s="243" t="s">
        <v>79</v>
      </c>
      <c r="D435" s="145">
        <v>2692</v>
      </c>
      <c r="E435" s="230" t="s">
        <v>219</v>
      </c>
      <c r="F435" s="148" t="s">
        <v>78</v>
      </c>
      <c r="G435" s="244">
        <v>0.1</v>
      </c>
      <c r="H435" s="304">
        <v>6.79</v>
      </c>
      <c r="I435" s="177">
        <f t="shared" si="17"/>
        <v>0.68</v>
      </c>
    </row>
    <row r="436" spans="1:9" ht="12.75">
      <c r="A436" s="146" t="s">
        <v>585</v>
      </c>
      <c r="B436" s="243" t="s">
        <v>8</v>
      </c>
      <c r="C436" s="243" t="s">
        <v>79</v>
      </c>
      <c r="D436" s="145">
        <v>5061</v>
      </c>
      <c r="E436" s="230" t="s">
        <v>220</v>
      </c>
      <c r="F436" s="148" t="s">
        <v>31</v>
      </c>
      <c r="G436" s="244">
        <v>0.25</v>
      </c>
      <c r="H436" s="304">
        <v>12.5</v>
      </c>
      <c r="I436" s="177">
        <f t="shared" si="17"/>
        <v>3.13</v>
      </c>
    </row>
    <row r="437" spans="1:9" ht="12.75">
      <c r="A437" s="146" t="s">
        <v>586</v>
      </c>
      <c r="B437" s="243" t="s">
        <v>8</v>
      </c>
      <c r="C437" s="243" t="s">
        <v>25</v>
      </c>
      <c r="D437" s="145" t="s">
        <v>221</v>
      </c>
      <c r="E437" s="230" t="s">
        <v>222</v>
      </c>
      <c r="F437" s="148" t="s">
        <v>117</v>
      </c>
      <c r="G437" s="244">
        <v>1.53</v>
      </c>
      <c r="H437" s="304">
        <v>4.74</v>
      </c>
      <c r="I437" s="177">
        <f t="shared" si="17"/>
        <v>7.25</v>
      </c>
    </row>
    <row r="438" spans="1:9" ht="12.75">
      <c r="A438" s="146" t="s">
        <v>587</v>
      </c>
      <c r="B438" s="243" t="s">
        <v>8</v>
      </c>
      <c r="C438" s="243" t="s">
        <v>25</v>
      </c>
      <c r="D438" s="145" t="s">
        <v>196</v>
      </c>
      <c r="E438" s="230" t="s">
        <v>223</v>
      </c>
      <c r="F438" s="148" t="s">
        <v>100</v>
      </c>
      <c r="G438" s="244">
        <v>0.43</v>
      </c>
      <c r="H438" s="304">
        <v>21.03</v>
      </c>
      <c r="I438" s="177">
        <f t="shared" si="17"/>
        <v>9.04</v>
      </c>
    </row>
    <row r="439" spans="1:9" ht="12.75">
      <c r="A439" s="146" t="s">
        <v>588</v>
      </c>
      <c r="B439" s="146" t="s">
        <v>7</v>
      </c>
      <c r="C439" s="146" t="s">
        <v>29</v>
      </c>
      <c r="D439" s="145">
        <v>88262</v>
      </c>
      <c r="E439" s="144" t="s">
        <v>58</v>
      </c>
      <c r="F439" s="148" t="s">
        <v>32</v>
      </c>
      <c r="G439" s="244">
        <v>1.35</v>
      </c>
      <c r="H439" s="304">
        <v>17.28</v>
      </c>
      <c r="I439" s="177">
        <f t="shared" si="17"/>
        <v>23.33</v>
      </c>
    </row>
    <row r="440" spans="1:9" ht="12.75">
      <c r="A440" s="146" t="s">
        <v>589</v>
      </c>
      <c r="B440" s="243" t="s">
        <v>7</v>
      </c>
      <c r="C440" s="243" t="s">
        <v>79</v>
      </c>
      <c r="D440" s="145">
        <v>88316</v>
      </c>
      <c r="E440" s="242" t="s">
        <v>10</v>
      </c>
      <c r="F440" s="249" t="s">
        <v>32</v>
      </c>
      <c r="G440" s="244">
        <v>1.35</v>
      </c>
      <c r="H440" s="304">
        <v>13.47</v>
      </c>
      <c r="I440" s="177">
        <f t="shared" si="17"/>
        <v>18.18</v>
      </c>
    </row>
    <row r="441" spans="1:9" ht="12.75">
      <c r="A441" s="187" t="s">
        <v>590</v>
      </c>
      <c r="B441" s="187" t="s">
        <v>7</v>
      </c>
      <c r="C441" s="187" t="s">
        <v>25</v>
      </c>
      <c r="D441" s="192" t="s">
        <v>226</v>
      </c>
      <c r="E441" s="174" t="s">
        <v>227</v>
      </c>
      <c r="F441" s="162" t="s">
        <v>31</v>
      </c>
      <c r="G441" s="163">
        <v>1</v>
      </c>
      <c r="H441" s="164"/>
      <c r="I441" s="165">
        <f>ROUND(SUM(I442:I445),2)</f>
        <v>7.45</v>
      </c>
    </row>
    <row r="442" spans="1:9" ht="12.75">
      <c r="A442" s="146" t="s">
        <v>591</v>
      </c>
      <c r="B442" s="243" t="s">
        <v>8</v>
      </c>
      <c r="C442" s="243" t="s">
        <v>79</v>
      </c>
      <c r="D442" s="145">
        <v>337</v>
      </c>
      <c r="E442" s="230" t="s">
        <v>228</v>
      </c>
      <c r="F442" s="148" t="s">
        <v>31</v>
      </c>
      <c r="G442" s="244">
        <v>0.02</v>
      </c>
      <c r="H442" s="304">
        <v>11</v>
      </c>
      <c r="I442" s="177">
        <f>ROUND(G442*H442,2)</f>
        <v>0.22</v>
      </c>
    </row>
    <row r="443" spans="1:9" ht="12.75">
      <c r="A443" s="146" t="s">
        <v>592</v>
      </c>
      <c r="B443" s="243" t="s">
        <v>8</v>
      </c>
      <c r="C443" s="243" t="s">
        <v>25</v>
      </c>
      <c r="D443" s="145" t="s">
        <v>230</v>
      </c>
      <c r="E443" s="230" t="s">
        <v>229</v>
      </c>
      <c r="F443" s="148" t="s">
        <v>31</v>
      </c>
      <c r="G443" s="244">
        <v>1.05</v>
      </c>
      <c r="H443" s="304">
        <v>4.54</v>
      </c>
      <c r="I443" s="177">
        <f>ROUND(G443*H443,2)</f>
        <v>4.77</v>
      </c>
    </row>
    <row r="444" spans="1:9" ht="12.75">
      <c r="A444" s="146" t="s">
        <v>593</v>
      </c>
      <c r="B444" s="146" t="s">
        <v>7</v>
      </c>
      <c r="C444" s="146" t="s">
        <v>29</v>
      </c>
      <c r="D444" s="145">
        <v>88245</v>
      </c>
      <c r="E444" s="144" t="s">
        <v>231</v>
      </c>
      <c r="F444" s="148" t="s">
        <v>32</v>
      </c>
      <c r="G444" s="244">
        <v>0.08</v>
      </c>
      <c r="H444" s="304">
        <v>17.28</v>
      </c>
      <c r="I444" s="177">
        <f>ROUND(G444*H444,2)</f>
        <v>1.38</v>
      </c>
    </row>
    <row r="445" spans="1:9" ht="12.75">
      <c r="A445" s="146" t="s">
        <v>594</v>
      </c>
      <c r="B445" s="243" t="s">
        <v>7</v>
      </c>
      <c r="C445" s="243" t="s">
        <v>79</v>
      </c>
      <c r="D445" s="145">
        <v>88238</v>
      </c>
      <c r="E445" s="242" t="s">
        <v>232</v>
      </c>
      <c r="F445" s="249" t="s">
        <v>32</v>
      </c>
      <c r="G445" s="244">
        <v>0.08</v>
      </c>
      <c r="H445" s="304">
        <v>13.47</v>
      </c>
      <c r="I445" s="177">
        <f>ROUND(G445*H445,2)</f>
        <v>1.08</v>
      </c>
    </row>
    <row r="446" spans="1:9" ht="25.5">
      <c r="A446" s="187" t="s">
        <v>595</v>
      </c>
      <c r="B446" s="187" t="s">
        <v>246</v>
      </c>
      <c r="C446" s="180" t="s">
        <v>79</v>
      </c>
      <c r="D446" s="213" t="s">
        <v>238</v>
      </c>
      <c r="E446" s="250" t="s">
        <v>239</v>
      </c>
      <c r="F446" s="251" t="s">
        <v>98</v>
      </c>
      <c r="G446" s="252">
        <v>1</v>
      </c>
      <c r="H446" s="264"/>
      <c r="I446" s="165">
        <f>ROUND(SUM(I447:I453),2)</f>
        <v>296.11</v>
      </c>
    </row>
    <row r="447" spans="1:9" ht="12.75">
      <c r="A447" s="253" t="s">
        <v>596</v>
      </c>
      <c r="B447" s="243" t="s">
        <v>8</v>
      </c>
      <c r="C447" s="243" t="s">
        <v>79</v>
      </c>
      <c r="D447" s="145" t="s">
        <v>240</v>
      </c>
      <c r="E447" s="230" t="s">
        <v>241</v>
      </c>
      <c r="F447" s="148" t="s">
        <v>98</v>
      </c>
      <c r="G447" s="244">
        <v>0.751</v>
      </c>
      <c r="H447" s="308">
        <v>53.5</v>
      </c>
      <c r="I447" s="179">
        <f aca="true" t="shared" si="18" ref="I447:I453">ROUND(G447*H447,2)</f>
        <v>40.18</v>
      </c>
    </row>
    <row r="448" spans="1:9" ht="12.75">
      <c r="A448" s="253" t="s">
        <v>597</v>
      </c>
      <c r="B448" s="243" t="s">
        <v>8</v>
      </c>
      <c r="C448" s="243" t="s">
        <v>79</v>
      </c>
      <c r="D448" s="145" t="s">
        <v>242</v>
      </c>
      <c r="E448" s="230" t="s">
        <v>243</v>
      </c>
      <c r="F448" s="148" t="s">
        <v>31</v>
      </c>
      <c r="G448" s="244">
        <v>362.66</v>
      </c>
      <c r="H448" s="308">
        <v>0.45</v>
      </c>
      <c r="I448" s="179">
        <f t="shared" si="18"/>
        <v>163.2</v>
      </c>
    </row>
    <row r="449" spans="1:9" ht="12.75">
      <c r="A449" s="253" t="s">
        <v>598</v>
      </c>
      <c r="B449" s="243" t="s">
        <v>8</v>
      </c>
      <c r="C449" s="243" t="s">
        <v>79</v>
      </c>
      <c r="D449" s="145" t="s">
        <v>244</v>
      </c>
      <c r="E449" s="230" t="s">
        <v>245</v>
      </c>
      <c r="F449" s="148" t="s">
        <v>98</v>
      </c>
      <c r="G449" s="244">
        <v>0.593</v>
      </c>
      <c r="H449" s="308">
        <v>60.68</v>
      </c>
      <c r="I449" s="179">
        <f t="shared" si="18"/>
        <v>35.98</v>
      </c>
    </row>
    <row r="450" spans="1:9" ht="12.75">
      <c r="A450" s="253" t="s">
        <v>599</v>
      </c>
      <c r="B450" s="243" t="s">
        <v>246</v>
      </c>
      <c r="C450" s="243" t="s">
        <v>79</v>
      </c>
      <c r="D450" s="145" t="s">
        <v>247</v>
      </c>
      <c r="E450" s="230" t="s">
        <v>10</v>
      </c>
      <c r="F450" s="148" t="s">
        <v>32</v>
      </c>
      <c r="G450" s="244">
        <v>2.31</v>
      </c>
      <c r="H450" s="308">
        <v>13.47</v>
      </c>
      <c r="I450" s="179">
        <f t="shared" si="18"/>
        <v>31.12</v>
      </c>
    </row>
    <row r="451" spans="1:9" ht="25.5">
      <c r="A451" s="253" t="s">
        <v>600</v>
      </c>
      <c r="B451" s="243" t="s">
        <v>246</v>
      </c>
      <c r="C451" s="243" t="s">
        <v>79</v>
      </c>
      <c r="D451" s="145" t="s">
        <v>248</v>
      </c>
      <c r="E451" s="230" t="s">
        <v>249</v>
      </c>
      <c r="F451" s="148" t="s">
        <v>32</v>
      </c>
      <c r="G451" s="244">
        <v>1.46</v>
      </c>
      <c r="H451" s="308">
        <v>16.69</v>
      </c>
      <c r="I451" s="179">
        <f t="shared" si="18"/>
        <v>24.37</v>
      </c>
    </row>
    <row r="452" spans="1:9" ht="25.5">
      <c r="A452" s="253" t="s">
        <v>601</v>
      </c>
      <c r="B452" s="243" t="s">
        <v>246</v>
      </c>
      <c r="C452" s="243" t="s">
        <v>79</v>
      </c>
      <c r="D452" s="145" t="s">
        <v>250</v>
      </c>
      <c r="E452" s="230" t="s">
        <v>251</v>
      </c>
      <c r="F452" s="148" t="s">
        <v>252</v>
      </c>
      <c r="G452" s="244">
        <v>0.75</v>
      </c>
      <c r="H452" s="308">
        <v>1.43</v>
      </c>
      <c r="I452" s="179">
        <f t="shared" si="18"/>
        <v>1.07</v>
      </c>
    </row>
    <row r="453" spans="1:9" ht="25.5">
      <c r="A453" s="253" t="s">
        <v>602</v>
      </c>
      <c r="B453" s="243" t="s">
        <v>246</v>
      </c>
      <c r="C453" s="243" t="s">
        <v>79</v>
      </c>
      <c r="D453" s="145" t="s">
        <v>253</v>
      </c>
      <c r="E453" s="144" t="s">
        <v>254</v>
      </c>
      <c r="F453" s="148" t="s">
        <v>255</v>
      </c>
      <c r="G453" s="244">
        <v>0.71</v>
      </c>
      <c r="H453" s="308">
        <v>0.27</v>
      </c>
      <c r="I453" s="179">
        <f t="shared" si="18"/>
        <v>0.19</v>
      </c>
    </row>
    <row r="454" spans="1:9" ht="12.75">
      <c r="A454" s="187" t="s">
        <v>603</v>
      </c>
      <c r="B454" s="187" t="s">
        <v>7</v>
      </c>
      <c r="C454" s="187" t="s">
        <v>25</v>
      </c>
      <c r="D454" s="192" t="s">
        <v>257</v>
      </c>
      <c r="E454" s="193" t="s">
        <v>258</v>
      </c>
      <c r="F454" s="191" t="s">
        <v>98</v>
      </c>
      <c r="G454" s="194">
        <v>1</v>
      </c>
      <c r="H454" s="164"/>
      <c r="I454" s="165">
        <f>ROUND(SUM(I455:I456),2)</f>
        <v>194.61</v>
      </c>
    </row>
    <row r="455" spans="1:9" ht="12.75">
      <c r="A455" s="146" t="s">
        <v>604</v>
      </c>
      <c r="B455" s="146" t="s">
        <v>7</v>
      </c>
      <c r="C455" s="146" t="s">
        <v>29</v>
      </c>
      <c r="D455" s="145">
        <v>88316</v>
      </c>
      <c r="E455" s="144" t="s">
        <v>10</v>
      </c>
      <c r="F455" s="150" t="s">
        <v>32</v>
      </c>
      <c r="G455" s="244">
        <v>8</v>
      </c>
      <c r="H455" s="304">
        <v>13.47</v>
      </c>
      <c r="I455" s="177">
        <f>ROUND(G455*H455,2)</f>
        <v>107.76</v>
      </c>
    </row>
    <row r="456" spans="1:9" ht="12.75">
      <c r="A456" s="146" t="s">
        <v>605</v>
      </c>
      <c r="B456" s="243" t="s">
        <v>7</v>
      </c>
      <c r="C456" s="243" t="s">
        <v>79</v>
      </c>
      <c r="D456" s="145">
        <v>88309</v>
      </c>
      <c r="E456" s="242" t="s">
        <v>52</v>
      </c>
      <c r="F456" s="249" t="s">
        <v>32</v>
      </c>
      <c r="G456" s="244">
        <v>5</v>
      </c>
      <c r="H456" s="304">
        <v>17.37</v>
      </c>
      <c r="I456" s="177">
        <f>ROUND(G456*H456,2)</f>
        <v>86.85</v>
      </c>
    </row>
    <row r="457" spans="1:9" ht="38.25">
      <c r="A457" s="187" t="s">
        <v>606</v>
      </c>
      <c r="B457" s="180" t="s">
        <v>7</v>
      </c>
      <c r="C457" s="180" t="s">
        <v>79</v>
      </c>
      <c r="D457" s="181">
        <v>87879</v>
      </c>
      <c r="E457" s="180" t="s">
        <v>118</v>
      </c>
      <c r="F457" s="180" t="s">
        <v>100</v>
      </c>
      <c r="G457" s="182">
        <v>1</v>
      </c>
      <c r="H457" s="183"/>
      <c r="I457" s="184">
        <f>ROUND(SUM(I458:I460),2)</f>
        <v>2.66</v>
      </c>
    </row>
    <row r="458" spans="1:9" ht="25.5">
      <c r="A458" s="146" t="s">
        <v>607</v>
      </c>
      <c r="B458" s="245" t="s">
        <v>7</v>
      </c>
      <c r="C458" s="245" t="s">
        <v>79</v>
      </c>
      <c r="D458" s="246">
        <v>87313</v>
      </c>
      <c r="E458" s="245" t="s">
        <v>119</v>
      </c>
      <c r="F458" s="245" t="s">
        <v>98</v>
      </c>
      <c r="G458" s="248">
        <v>0.0042</v>
      </c>
      <c r="H458" s="307">
        <v>322.57</v>
      </c>
      <c r="I458" s="176">
        <f>ROUND(G458*H458,2)</f>
        <v>1.35</v>
      </c>
    </row>
    <row r="459" spans="1:9" ht="12.75">
      <c r="A459" s="146" t="s">
        <v>608</v>
      </c>
      <c r="B459" s="245" t="s">
        <v>7</v>
      </c>
      <c r="C459" s="245" t="s">
        <v>79</v>
      </c>
      <c r="D459" s="246">
        <v>88309</v>
      </c>
      <c r="E459" s="245" t="s">
        <v>52</v>
      </c>
      <c r="F459" s="245" t="s">
        <v>32</v>
      </c>
      <c r="G459" s="248">
        <v>0.07</v>
      </c>
      <c r="H459" s="307">
        <v>17.37</v>
      </c>
      <c r="I459" s="176">
        <f>ROUND(G459*H459,2)</f>
        <v>1.22</v>
      </c>
    </row>
    <row r="460" spans="1:9" ht="12.75">
      <c r="A460" s="146" t="s">
        <v>609</v>
      </c>
      <c r="B460" s="245" t="s">
        <v>7</v>
      </c>
      <c r="C460" s="245" t="s">
        <v>79</v>
      </c>
      <c r="D460" s="246">
        <v>88316</v>
      </c>
      <c r="E460" s="245" t="s">
        <v>10</v>
      </c>
      <c r="F460" s="245" t="s">
        <v>32</v>
      </c>
      <c r="G460" s="248">
        <v>0.007</v>
      </c>
      <c r="H460" s="307">
        <v>13.47</v>
      </c>
      <c r="I460" s="176">
        <f>ROUND(G460*H460,2)</f>
        <v>0.09</v>
      </c>
    </row>
    <row r="461" spans="1:9" ht="38.25">
      <c r="A461" s="187" t="s">
        <v>610</v>
      </c>
      <c r="B461" s="180" t="s">
        <v>79</v>
      </c>
      <c r="C461" s="180" t="s">
        <v>79</v>
      </c>
      <c r="D461" s="181">
        <v>87530</v>
      </c>
      <c r="E461" s="180" t="s">
        <v>120</v>
      </c>
      <c r="F461" s="180" t="s">
        <v>100</v>
      </c>
      <c r="G461" s="182">
        <v>1</v>
      </c>
      <c r="H461" s="183"/>
      <c r="I461" s="184">
        <f>ROUND(SUM(I462:I464),2)</f>
        <v>26.72</v>
      </c>
    </row>
    <row r="462" spans="1:9" ht="25.5">
      <c r="A462" s="146" t="s">
        <v>611</v>
      </c>
      <c r="B462" s="245" t="s">
        <v>7</v>
      </c>
      <c r="C462" s="245" t="s">
        <v>79</v>
      </c>
      <c r="D462" s="246">
        <v>87369</v>
      </c>
      <c r="E462" s="245" t="s">
        <v>121</v>
      </c>
      <c r="F462" s="245" t="s">
        <v>98</v>
      </c>
      <c r="G462" s="248">
        <v>0.0376</v>
      </c>
      <c r="H462" s="307">
        <v>432.4</v>
      </c>
      <c r="I462" s="176">
        <f>ROUND(G462*H462,2)</f>
        <v>16.26</v>
      </c>
    </row>
    <row r="463" spans="1:9" ht="12.75">
      <c r="A463" s="146" t="s">
        <v>612</v>
      </c>
      <c r="B463" s="245" t="s">
        <v>7</v>
      </c>
      <c r="C463" s="245" t="s">
        <v>79</v>
      </c>
      <c r="D463" s="246">
        <v>88309</v>
      </c>
      <c r="E463" s="245" t="s">
        <v>52</v>
      </c>
      <c r="F463" s="245" t="s">
        <v>32</v>
      </c>
      <c r="G463" s="248">
        <v>0.47</v>
      </c>
      <c r="H463" s="307">
        <v>17.37</v>
      </c>
      <c r="I463" s="176">
        <f>ROUND(G463*H463,2)</f>
        <v>8.16</v>
      </c>
    </row>
    <row r="464" spans="1:9" ht="12.75">
      <c r="A464" s="146" t="s">
        <v>613</v>
      </c>
      <c r="B464" s="245" t="s">
        <v>7</v>
      </c>
      <c r="C464" s="245" t="s">
        <v>79</v>
      </c>
      <c r="D464" s="246">
        <v>88316</v>
      </c>
      <c r="E464" s="245" t="s">
        <v>10</v>
      </c>
      <c r="F464" s="245" t="s">
        <v>32</v>
      </c>
      <c r="G464" s="248">
        <v>0.171</v>
      </c>
      <c r="H464" s="307">
        <v>13.47</v>
      </c>
      <c r="I464" s="176">
        <f>ROUND(G464*H464,2)</f>
        <v>2.3</v>
      </c>
    </row>
    <row r="465" spans="1:9" ht="38.25">
      <c r="A465" s="187" t="s">
        <v>614</v>
      </c>
      <c r="B465" s="180" t="s">
        <v>7</v>
      </c>
      <c r="C465" s="180" t="s">
        <v>79</v>
      </c>
      <c r="D465" s="181" t="s">
        <v>282</v>
      </c>
      <c r="E465" s="180" t="s">
        <v>283</v>
      </c>
      <c r="F465" s="180" t="s">
        <v>100</v>
      </c>
      <c r="G465" s="182">
        <v>1</v>
      </c>
      <c r="H465" s="183"/>
      <c r="I465" s="184">
        <f>ROUND(SUM(I466:I470),2)</f>
        <v>53.86</v>
      </c>
    </row>
    <row r="466" spans="1:9" ht="38.25">
      <c r="A466" s="146" t="s">
        <v>615</v>
      </c>
      <c r="B466" s="243" t="s">
        <v>8</v>
      </c>
      <c r="C466" s="243" t="s">
        <v>79</v>
      </c>
      <c r="D466" s="243" t="s">
        <v>284</v>
      </c>
      <c r="E466" s="255" t="s">
        <v>316</v>
      </c>
      <c r="F466" s="243" t="s">
        <v>100</v>
      </c>
      <c r="G466" s="243">
        <v>1.06</v>
      </c>
      <c r="H466" s="309">
        <v>26.9</v>
      </c>
      <c r="I466" s="186">
        <f>ROUND(G466*H466,2)</f>
        <v>28.51</v>
      </c>
    </row>
    <row r="467" spans="1:9" ht="12.75">
      <c r="A467" s="146" t="s">
        <v>616</v>
      </c>
      <c r="B467" s="243" t="s">
        <v>8</v>
      </c>
      <c r="C467" s="243" t="s">
        <v>79</v>
      </c>
      <c r="D467" s="243" t="s">
        <v>285</v>
      </c>
      <c r="E467" s="243" t="s">
        <v>286</v>
      </c>
      <c r="F467" s="243" t="s">
        <v>31</v>
      </c>
      <c r="G467" s="243">
        <v>4.46</v>
      </c>
      <c r="H467" s="309">
        <v>0.55</v>
      </c>
      <c r="I467" s="186">
        <f>ROUND(G467*H467,2)</f>
        <v>2.45</v>
      </c>
    </row>
    <row r="468" spans="1:9" ht="12.75">
      <c r="A468" s="146" t="s">
        <v>617</v>
      </c>
      <c r="B468" s="243" t="s">
        <v>8</v>
      </c>
      <c r="C468" s="243" t="s">
        <v>79</v>
      </c>
      <c r="D468" s="243" t="s">
        <v>287</v>
      </c>
      <c r="E468" s="243" t="s">
        <v>288</v>
      </c>
      <c r="F468" s="243" t="s">
        <v>31</v>
      </c>
      <c r="G468" s="243">
        <v>0.42</v>
      </c>
      <c r="H468" s="309">
        <v>3.5</v>
      </c>
      <c r="I468" s="186">
        <f>ROUND(G468*H468,2)</f>
        <v>1.47</v>
      </c>
    </row>
    <row r="469" spans="1:9" ht="12.75">
      <c r="A469" s="146" t="s">
        <v>618</v>
      </c>
      <c r="B469" s="243" t="s">
        <v>7</v>
      </c>
      <c r="C469" s="243" t="s">
        <v>79</v>
      </c>
      <c r="D469" s="243" t="s">
        <v>289</v>
      </c>
      <c r="E469" s="243" t="s">
        <v>290</v>
      </c>
      <c r="F469" s="243" t="s">
        <v>32</v>
      </c>
      <c r="G469" s="243">
        <v>0.8</v>
      </c>
      <c r="H469" s="304">
        <v>19.71</v>
      </c>
      <c r="I469" s="186">
        <f>ROUND(G469*H469,2)</f>
        <v>15.77</v>
      </c>
    </row>
    <row r="470" spans="1:9" ht="12.75">
      <c r="A470" s="146" t="s">
        <v>619</v>
      </c>
      <c r="B470" s="243" t="s">
        <v>7</v>
      </c>
      <c r="C470" s="243" t="s">
        <v>79</v>
      </c>
      <c r="D470" s="243" t="s">
        <v>247</v>
      </c>
      <c r="E470" s="243" t="s">
        <v>10</v>
      </c>
      <c r="F470" s="243" t="s">
        <v>32</v>
      </c>
      <c r="G470" s="243">
        <v>0.42</v>
      </c>
      <c r="H470" s="304">
        <v>13.47</v>
      </c>
      <c r="I470" s="186">
        <f>ROUND(G470*H470,2)</f>
        <v>5.66</v>
      </c>
    </row>
    <row r="471" spans="1:9" ht="25.5">
      <c r="A471" s="187" t="s">
        <v>620</v>
      </c>
      <c r="B471" s="180" t="s">
        <v>7</v>
      </c>
      <c r="C471" s="180" t="s">
        <v>79</v>
      </c>
      <c r="D471" s="181" t="s">
        <v>296</v>
      </c>
      <c r="E471" s="180" t="s">
        <v>297</v>
      </c>
      <c r="F471" s="180" t="s">
        <v>100</v>
      </c>
      <c r="G471" s="182">
        <v>1</v>
      </c>
      <c r="H471" s="183"/>
      <c r="I471" s="184">
        <f>ROUND(SUM(I472:I475),2)</f>
        <v>8.85</v>
      </c>
    </row>
    <row r="472" spans="1:9" ht="12.75">
      <c r="A472" s="146" t="s">
        <v>621</v>
      </c>
      <c r="B472" s="243" t="s">
        <v>8</v>
      </c>
      <c r="C472" s="243" t="s">
        <v>79</v>
      </c>
      <c r="D472" s="243" t="s">
        <v>298</v>
      </c>
      <c r="E472" s="243" t="s">
        <v>299</v>
      </c>
      <c r="F472" s="243" t="s">
        <v>30</v>
      </c>
      <c r="G472" s="243">
        <v>0.1</v>
      </c>
      <c r="H472" s="307">
        <v>0.33</v>
      </c>
      <c r="I472" s="176">
        <f>ROUND(G472*H472,2)</f>
        <v>0.03</v>
      </c>
    </row>
    <row r="473" spans="1:9" ht="12.75">
      <c r="A473" s="146" t="s">
        <v>622</v>
      </c>
      <c r="B473" s="243" t="s">
        <v>8</v>
      </c>
      <c r="C473" s="243" t="s">
        <v>79</v>
      </c>
      <c r="D473" s="243" t="s">
        <v>300</v>
      </c>
      <c r="E473" s="243" t="s">
        <v>301</v>
      </c>
      <c r="F473" s="243" t="s">
        <v>302</v>
      </c>
      <c r="G473" s="243">
        <v>0.0489</v>
      </c>
      <c r="H473" s="307">
        <v>38.5</v>
      </c>
      <c r="I473" s="176">
        <f>ROUND(G473*H473,2)</f>
        <v>1.88</v>
      </c>
    </row>
    <row r="474" spans="1:9" ht="12.75">
      <c r="A474" s="146" t="s">
        <v>623</v>
      </c>
      <c r="B474" s="243" t="s">
        <v>7</v>
      </c>
      <c r="C474" s="243" t="s">
        <v>79</v>
      </c>
      <c r="D474" s="243" t="s">
        <v>295</v>
      </c>
      <c r="E474" s="243" t="s">
        <v>123</v>
      </c>
      <c r="F474" s="243" t="s">
        <v>32</v>
      </c>
      <c r="G474" s="243">
        <v>0.312</v>
      </c>
      <c r="H474" s="307">
        <v>17.31</v>
      </c>
      <c r="I474" s="176">
        <f>ROUND(G474*H474,2)</f>
        <v>5.4</v>
      </c>
    </row>
    <row r="475" spans="1:9" ht="12.75">
      <c r="A475" s="146" t="s">
        <v>624</v>
      </c>
      <c r="B475" s="243" t="s">
        <v>7</v>
      </c>
      <c r="C475" s="243" t="s">
        <v>79</v>
      </c>
      <c r="D475" s="243" t="s">
        <v>247</v>
      </c>
      <c r="E475" s="243" t="s">
        <v>10</v>
      </c>
      <c r="F475" s="243" t="s">
        <v>32</v>
      </c>
      <c r="G475" s="243">
        <v>0.114</v>
      </c>
      <c r="H475" s="304">
        <v>13.47</v>
      </c>
      <c r="I475" s="176">
        <f>ROUND(G475*H475,2)</f>
        <v>1.54</v>
      </c>
    </row>
    <row r="476" spans="1:9" ht="12.75">
      <c r="A476" s="187" t="s">
        <v>625</v>
      </c>
      <c r="B476" s="187" t="s">
        <v>7</v>
      </c>
      <c r="C476" s="210" t="s">
        <v>79</v>
      </c>
      <c r="D476" s="210" t="s">
        <v>291</v>
      </c>
      <c r="E476" s="211" t="s">
        <v>292</v>
      </c>
      <c r="F476" s="210" t="s">
        <v>100</v>
      </c>
      <c r="G476" s="212">
        <v>1</v>
      </c>
      <c r="H476" s="183"/>
      <c r="I476" s="184">
        <f>ROUND(SUM(I477:I479),2)</f>
        <v>1.87</v>
      </c>
    </row>
    <row r="477" spans="1:9" ht="12.75">
      <c r="A477" s="146" t="s">
        <v>626</v>
      </c>
      <c r="B477" s="243" t="s">
        <v>8</v>
      </c>
      <c r="C477" s="243" t="s">
        <v>79</v>
      </c>
      <c r="D477" s="243" t="s">
        <v>293</v>
      </c>
      <c r="E477" s="243" t="s">
        <v>294</v>
      </c>
      <c r="F477" s="243" t="s">
        <v>78</v>
      </c>
      <c r="G477" s="243">
        <v>0.16</v>
      </c>
      <c r="H477" s="307">
        <v>6.27</v>
      </c>
      <c r="I477" s="176">
        <f>ROUND(G477*H477,2)</f>
        <v>1</v>
      </c>
    </row>
    <row r="478" spans="1:9" ht="12.75">
      <c r="A478" s="146" t="s">
        <v>627</v>
      </c>
      <c r="B478" s="243" t="s">
        <v>7</v>
      </c>
      <c r="C478" s="243" t="s">
        <v>79</v>
      </c>
      <c r="D478" s="243" t="s">
        <v>295</v>
      </c>
      <c r="E478" s="243" t="s">
        <v>123</v>
      </c>
      <c r="F478" s="243" t="s">
        <v>32</v>
      </c>
      <c r="G478" s="243">
        <v>0.039</v>
      </c>
      <c r="H478" s="307">
        <v>17.31</v>
      </c>
      <c r="I478" s="176">
        <f>ROUND(G478*H478,2)</f>
        <v>0.68</v>
      </c>
    </row>
    <row r="479" spans="1:9" ht="12.75">
      <c r="A479" s="146" t="s">
        <v>628</v>
      </c>
      <c r="B479" s="243" t="s">
        <v>7</v>
      </c>
      <c r="C479" s="243" t="s">
        <v>79</v>
      </c>
      <c r="D479" s="243" t="s">
        <v>247</v>
      </c>
      <c r="E479" s="243" t="s">
        <v>10</v>
      </c>
      <c r="F479" s="243" t="s">
        <v>32</v>
      </c>
      <c r="G479" s="243">
        <v>0.014</v>
      </c>
      <c r="H479" s="307">
        <v>13.47</v>
      </c>
      <c r="I479" s="176">
        <f>ROUND(G479*H479,2)</f>
        <v>0.19</v>
      </c>
    </row>
    <row r="480" spans="1:9" ht="38.25">
      <c r="A480" s="190" t="s">
        <v>629</v>
      </c>
      <c r="B480" s="188" t="s">
        <v>7</v>
      </c>
      <c r="C480" s="188" t="s">
        <v>79</v>
      </c>
      <c r="D480" s="188" t="s">
        <v>303</v>
      </c>
      <c r="E480" s="189" t="s">
        <v>324</v>
      </c>
      <c r="F480" s="208" t="s">
        <v>100</v>
      </c>
      <c r="G480" s="209">
        <v>1</v>
      </c>
      <c r="H480" s="183"/>
      <c r="I480" s="184">
        <f>ROUND(SUM(I481:I483),2)</f>
        <v>10.96</v>
      </c>
    </row>
    <row r="481" spans="1:9" ht="12.75">
      <c r="A481" s="256" t="s">
        <v>630</v>
      </c>
      <c r="B481" s="243" t="s">
        <v>8</v>
      </c>
      <c r="C481" s="243" t="s">
        <v>79</v>
      </c>
      <c r="D481" s="243" t="s">
        <v>304</v>
      </c>
      <c r="E481" s="243" t="s">
        <v>305</v>
      </c>
      <c r="F481" s="243" t="s">
        <v>78</v>
      </c>
      <c r="G481" s="243" t="s">
        <v>306</v>
      </c>
      <c r="H481" s="307">
        <v>20.58</v>
      </c>
      <c r="I481" s="176">
        <f>ROUND(G481*H481,2)</f>
        <v>6.79</v>
      </c>
    </row>
    <row r="482" spans="1:9" ht="12.75">
      <c r="A482" s="256" t="s">
        <v>631</v>
      </c>
      <c r="B482" s="243" t="s">
        <v>7</v>
      </c>
      <c r="C482" s="243" t="s">
        <v>79</v>
      </c>
      <c r="D482" s="243" t="s">
        <v>295</v>
      </c>
      <c r="E482" s="243" t="s">
        <v>123</v>
      </c>
      <c r="F482" s="243" t="s">
        <v>32</v>
      </c>
      <c r="G482" s="243" t="s">
        <v>307</v>
      </c>
      <c r="H482" s="307">
        <v>17.31</v>
      </c>
      <c r="I482" s="176">
        <f>ROUND(G482*H482,2)</f>
        <v>3.24</v>
      </c>
    </row>
    <row r="483" spans="1:9" ht="12.75">
      <c r="A483" s="256" t="s">
        <v>632</v>
      </c>
      <c r="B483" s="243" t="s">
        <v>7</v>
      </c>
      <c r="C483" s="243" t="s">
        <v>79</v>
      </c>
      <c r="D483" s="243" t="s">
        <v>247</v>
      </c>
      <c r="E483" s="243" t="s">
        <v>10</v>
      </c>
      <c r="F483" s="243" t="s">
        <v>32</v>
      </c>
      <c r="G483" s="243" t="s">
        <v>308</v>
      </c>
      <c r="H483" s="307">
        <v>13.47</v>
      </c>
      <c r="I483" s="176">
        <f>ROUND(G483*H483,2)</f>
        <v>0.93</v>
      </c>
    </row>
    <row r="484" spans="1:9" ht="12.75">
      <c r="A484" s="190" t="s">
        <v>633</v>
      </c>
      <c r="B484" s="188" t="s">
        <v>7</v>
      </c>
      <c r="C484" s="188" t="s">
        <v>79</v>
      </c>
      <c r="D484" s="188" t="s">
        <v>326</v>
      </c>
      <c r="E484" s="189" t="s">
        <v>327</v>
      </c>
      <c r="F484" s="208" t="s">
        <v>117</v>
      </c>
      <c r="G484" s="209">
        <v>1</v>
      </c>
      <c r="H484" s="183"/>
      <c r="I484" s="184">
        <f>ROUND(SUM(I485:I487),2)</f>
        <v>38.57</v>
      </c>
    </row>
    <row r="485" spans="1:9" ht="12.75">
      <c r="A485" s="256" t="s">
        <v>502</v>
      </c>
      <c r="B485" s="243" t="s">
        <v>8</v>
      </c>
      <c r="C485" s="243" t="s">
        <v>79</v>
      </c>
      <c r="D485" s="243" t="s">
        <v>328</v>
      </c>
      <c r="E485" s="243" t="s">
        <v>329</v>
      </c>
      <c r="F485" s="243" t="s">
        <v>117</v>
      </c>
      <c r="G485" s="243" t="s">
        <v>68</v>
      </c>
      <c r="H485" s="307">
        <v>21.35</v>
      </c>
      <c r="I485" s="176">
        <f>ROUND(G485*H485,2)</f>
        <v>21.35</v>
      </c>
    </row>
    <row r="486" spans="1:9" ht="12.75">
      <c r="A486" s="256" t="s">
        <v>503</v>
      </c>
      <c r="B486" s="243" t="s">
        <v>7</v>
      </c>
      <c r="C486" s="243" t="s">
        <v>79</v>
      </c>
      <c r="D486" s="243" t="s">
        <v>289</v>
      </c>
      <c r="E486" s="243" t="s">
        <v>290</v>
      </c>
      <c r="F486" s="243" t="s">
        <v>32</v>
      </c>
      <c r="G486" s="243" t="s">
        <v>330</v>
      </c>
      <c r="H486" s="307">
        <v>19.71</v>
      </c>
      <c r="I486" s="176">
        <f>ROUND(G486*H486,2)</f>
        <v>11.83</v>
      </c>
    </row>
    <row r="487" spans="1:9" ht="12.75">
      <c r="A487" s="256" t="s">
        <v>504</v>
      </c>
      <c r="B487" s="243" t="s">
        <v>7</v>
      </c>
      <c r="C487" s="243" t="s">
        <v>79</v>
      </c>
      <c r="D487" s="243" t="s">
        <v>247</v>
      </c>
      <c r="E487" s="243" t="s">
        <v>10</v>
      </c>
      <c r="F487" s="243" t="s">
        <v>32</v>
      </c>
      <c r="G487" s="243" t="s">
        <v>331</v>
      </c>
      <c r="H487" s="307">
        <v>13.47</v>
      </c>
      <c r="I487" s="176">
        <f>ROUND(G487*H487,2)</f>
        <v>5.39</v>
      </c>
    </row>
    <row r="488" spans="1:9" ht="12.75">
      <c r="A488" s="187" t="s">
        <v>634</v>
      </c>
      <c r="B488" s="159" t="s">
        <v>7</v>
      </c>
      <c r="C488" s="159" t="s">
        <v>22</v>
      </c>
      <c r="D488" s="160" t="s">
        <v>91</v>
      </c>
      <c r="E488" s="161" t="s">
        <v>336</v>
      </c>
      <c r="F488" s="162" t="s">
        <v>100</v>
      </c>
      <c r="G488" s="163">
        <v>1</v>
      </c>
      <c r="H488" s="164"/>
      <c r="I488" s="165">
        <f>ROUND(SUM(I489:I490),2)</f>
        <v>10.69</v>
      </c>
    </row>
    <row r="489" spans="1:9" ht="12.75">
      <c r="A489" s="146" t="s">
        <v>561</v>
      </c>
      <c r="B489" s="237" t="s">
        <v>7</v>
      </c>
      <c r="C489" s="237" t="s">
        <v>29</v>
      </c>
      <c r="D489" s="238">
        <v>88316</v>
      </c>
      <c r="E489" s="257" t="s">
        <v>10</v>
      </c>
      <c r="F489" s="148" t="s">
        <v>32</v>
      </c>
      <c r="G489" s="240">
        <v>0.6</v>
      </c>
      <c r="H489" s="304">
        <v>13.47</v>
      </c>
      <c r="I489" s="177">
        <f>ROUND(G489*H489,2)</f>
        <v>8.08</v>
      </c>
    </row>
    <row r="490" spans="1:9" ht="12.75">
      <c r="A490" s="146" t="s">
        <v>562</v>
      </c>
      <c r="B490" s="241" t="s">
        <v>7</v>
      </c>
      <c r="C490" s="241" t="s">
        <v>29</v>
      </c>
      <c r="D490" s="238">
        <v>88309</v>
      </c>
      <c r="E490" s="216" t="s">
        <v>99</v>
      </c>
      <c r="F490" s="148" t="s">
        <v>32</v>
      </c>
      <c r="G490" s="240">
        <v>0.15</v>
      </c>
      <c r="H490" s="304">
        <v>17.37</v>
      </c>
      <c r="I490" s="177">
        <f>ROUND(G490*H490,2)</f>
        <v>2.61</v>
      </c>
    </row>
    <row r="491" spans="1:9" ht="25.5">
      <c r="A491" s="187" t="s">
        <v>635</v>
      </c>
      <c r="B491" s="180" t="s">
        <v>7</v>
      </c>
      <c r="C491" s="180" t="s">
        <v>122</v>
      </c>
      <c r="D491" s="181" t="s">
        <v>337</v>
      </c>
      <c r="E491" s="180" t="s">
        <v>338</v>
      </c>
      <c r="F491" s="180" t="s">
        <v>100</v>
      </c>
      <c r="G491" s="182">
        <v>1</v>
      </c>
      <c r="H491" s="183"/>
      <c r="I491" s="184">
        <f>ROUND(SUM(I492:I495),2)</f>
        <v>171.64</v>
      </c>
    </row>
    <row r="492" spans="1:9" ht="12.75">
      <c r="A492" s="146" t="s">
        <v>636</v>
      </c>
      <c r="B492" s="243" t="s">
        <v>8</v>
      </c>
      <c r="C492" s="243" t="s">
        <v>122</v>
      </c>
      <c r="D492" s="243" t="s">
        <v>340</v>
      </c>
      <c r="E492" s="243" t="s">
        <v>341</v>
      </c>
      <c r="F492" s="243" t="s">
        <v>100</v>
      </c>
      <c r="G492" s="243" t="s">
        <v>342</v>
      </c>
      <c r="H492" s="307">
        <v>137.36</v>
      </c>
      <c r="I492" s="176">
        <f>ROUND(G492*H492,2)</f>
        <v>151.1</v>
      </c>
    </row>
    <row r="493" spans="1:9" ht="12.75">
      <c r="A493" s="146" t="s">
        <v>637</v>
      </c>
      <c r="B493" s="243" t="s">
        <v>8</v>
      </c>
      <c r="C493" s="243" t="s">
        <v>122</v>
      </c>
      <c r="D493" s="243" t="s">
        <v>343</v>
      </c>
      <c r="E493" s="243" t="s">
        <v>344</v>
      </c>
      <c r="F493" s="243" t="s">
        <v>31</v>
      </c>
      <c r="G493" s="243" t="s">
        <v>345</v>
      </c>
      <c r="H493" s="307">
        <v>20.48</v>
      </c>
      <c r="I493" s="176">
        <f>ROUND(G493*H493,2)</f>
        <v>2.46</v>
      </c>
    </row>
    <row r="494" spans="1:9" ht="12.75">
      <c r="A494" s="146" t="s">
        <v>638</v>
      </c>
      <c r="B494" s="243" t="s">
        <v>7</v>
      </c>
      <c r="C494" s="243" t="s">
        <v>79</v>
      </c>
      <c r="D494" s="243" t="s">
        <v>289</v>
      </c>
      <c r="E494" s="243" t="s">
        <v>290</v>
      </c>
      <c r="F494" s="243" t="s">
        <v>32</v>
      </c>
      <c r="G494" s="243" t="s">
        <v>347</v>
      </c>
      <c r="H494" s="307">
        <v>19.71</v>
      </c>
      <c r="I494" s="176">
        <f>ROUND(G494*H494,2)</f>
        <v>9.86</v>
      </c>
    </row>
    <row r="495" spans="1:9" ht="12.75">
      <c r="A495" s="146" t="s">
        <v>639</v>
      </c>
      <c r="B495" s="243" t="s">
        <v>7</v>
      </c>
      <c r="C495" s="243" t="s">
        <v>79</v>
      </c>
      <c r="D495" s="243" t="s">
        <v>247</v>
      </c>
      <c r="E495" s="243" t="s">
        <v>10</v>
      </c>
      <c r="F495" s="243" t="s">
        <v>32</v>
      </c>
      <c r="G495" s="243" t="s">
        <v>346</v>
      </c>
      <c r="H495" s="304">
        <v>13.47</v>
      </c>
      <c r="I495" s="176">
        <f>ROUND(G495*H495,2)</f>
        <v>8.22</v>
      </c>
    </row>
    <row r="496" spans="1:9" ht="51">
      <c r="A496" s="187" t="s">
        <v>693</v>
      </c>
      <c r="B496" s="187" t="s">
        <v>246</v>
      </c>
      <c r="C496" s="180" t="s">
        <v>34</v>
      </c>
      <c r="D496" s="213">
        <v>8506</v>
      </c>
      <c r="E496" s="250" t="s">
        <v>694</v>
      </c>
      <c r="F496" s="251" t="s">
        <v>100</v>
      </c>
      <c r="G496" s="252">
        <v>1</v>
      </c>
      <c r="H496" s="178"/>
      <c r="I496" s="165">
        <f>ROUND(SUM(I497:I507),2)</f>
        <v>352.2</v>
      </c>
    </row>
    <row r="497" spans="1:9" ht="12.75">
      <c r="A497" s="253" t="s">
        <v>695</v>
      </c>
      <c r="B497" s="243" t="s">
        <v>8</v>
      </c>
      <c r="C497" s="243" t="s">
        <v>34</v>
      </c>
      <c r="D497" s="145">
        <v>3359</v>
      </c>
      <c r="E497" s="230" t="s">
        <v>706</v>
      </c>
      <c r="F497" s="148" t="s">
        <v>31</v>
      </c>
      <c r="G497" s="244">
        <v>16.35</v>
      </c>
      <c r="H497" s="308">
        <v>7.83</v>
      </c>
      <c r="I497" s="179">
        <f aca="true" t="shared" si="19" ref="I497:I503">ROUND(G497*H497,2)</f>
        <v>128.02</v>
      </c>
    </row>
    <row r="498" spans="1:9" ht="12.75">
      <c r="A498" s="253" t="s">
        <v>696</v>
      </c>
      <c r="B498" s="243" t="s">
        <v>8</v>
      </c>
      <c r="C498" s="243" t="s">
        <v>34</v>
      </c>
      <c r="D498" s="145">
        <v>3663</v>
      </c>
      <c r="E498" s="230" t="s">
        <v>707</v>
      </c>
      <c r="F498" s="148" t="s">
        <v>100</v>
      </c>
      <c r="G498" s="244">
        <v>0.25</v>
      </c>
      <c r="H498" s="308">
        <v>154.11</v>
      </c>
      <c r="I498" s="179">
        <f t="shared" si="19"/>
        <v>38.53</v>
      </c>
    </row>
    <row r="499" spans="1:9" ht="12.75">
      <c r="A499" s="253" t="s">
        <v>697</v>
      </c>
      <c r="B499" s="243" t="s">
        <v>8</v>
      </c>
      <c r="C499" s="243" t="s">
        <v>34</v>
      </c>
      <c r="D499" s="145">
        <v>8851</v>
      </c>
      <c r="E499" s="230" t="s">
        <v>708</v>
      </c>
      <c r="F499" s="148" t="s">
        <v>117</v>
      </c>
      <c r="G499" s="244">
        <v>0.29</v>
      </c>
      <c r="H499" s="308">
        <v>29.96</v>
      </c>
      <c r="I499" s="179">
        <f t="shared" si="19"/>
        <v>8.69</v>
      </c>
    </row>
    <row r="500" spans="1:9" ht="12.75">
      <c r="A500" s="253" t="s">
        <v>698</v>
      </c>
      <c r="B500" s="243" t="s">
        <v>8</v>
      </c>
      <c r="C500" s="243" t="s">
        <v>79</v>
      </c>
      <c r="D500" s="145">
        <v>546</v>
      </c>
      <c r="E500" s="230" t="s">
        <v>709</v>
      </c>
      <c r="F500" s="148" t="s">
        <v>31</v>
      </c>
      <c r="G500" s="244">
        <v>5.44</v>
      </c>
      <c r="H500" s="308">
        <v>5.11</v>
      </c>
      <c r="I500" s="179">
        <f>ROUND(G500*H500,2)</f>
        <v>27.8</v>
      </c>
    </row>
    <row r="501" spans="1:9" ht="12.75">
      <c r="A501" s="253" t="s">
        <v>699</v>
      </c>
      <c r="B501" s="243" t="s">
        <v>8</v>
      </c>
      <c r="C501" s="243" t="s">
        <v>79</v>
      </c>
      <c r="D501" s="145">
        <v>559</v>
      </c>
      <c r="E501" s="230" t="s">
        <v>710</v>
      </c>
      <c r="F501" s="148" t="s">
        <v>117</v>
      </c>
      <c r="G501" s="244">
        <v>1.18</v>
      </c>
      <c r="H501" s="308">
        <v>12.92</v>
      </c>
      <c r="I501" s="179">
        <f>ROUND(G501*H501,2)</f>
        <v>15.25</v>
      </c>
    </row>
    <row r="502" spans="1:9" ht="12.75">
      <c r="A502" s="253" t="s">
        <v>700</v>
      </c>
      <c r="B502" s="243" t="s">
        <v>246</v>
      </c>
      <c r="C502" s="243" t="s">
        <v>79</v>
      </c>
      <c r="D502" s="145" t="s">
        <v>247</v>
      </c>
      <c r="E502" s="230" t="s">
        <v>10</v>
      </c>
      <c r="F502" s="148" t="s">
        <v>32</v>
      </c>
      <c r="G502" s="244">
        <v>2</v>
      </c>
      <c r="H502" s="308">
        <v>13.47</v>
      </c>
      <c r="I502" s="179">
        <f t="shared" si="19"/>
        <v>26.94</v>
      </c>
    </row>
    <row r="503" spans="1:9" ht="12.75">
      <c r="A503" s="253" t="s">
        <v>701</v>
      </c>
      <c r="B503" s="243" t="s">
        <v>246</v>
      </c>
      <c r="C503" s="243" t="s">
        <v>79</v>
      </c>
      <c r="D503" s="145">
        <v>88315</v>
      </c>
      <c r="E503" s="230" t="s">
        <v>711</v>
      </c>
      <c r="F503" s="148" t="s">
        <v>32</v>
      </c>
      <c r="G503" s="244">
        <v>2</v>
      </c>
      <c r="H503" s="308">
        <v>17.28</v>
      </c>
      <c r="I503" s="179">
        <f t="shared" si="19"/>
        <v>34.56</v>
      </c>
    </row>
    <row r="504" spans="1:9" ht="12.75">
      <c r="A504" s="253" t="s">
        <v>702</v>
      </c>
      <c r="B504" s="243" t="s">
        <v>8</v>
      </c>
      <c r="C504" s="243" t="s">
        <v>79</v>
      </c>
      <c r="D504" s="145">
        <v>10997</v>
      </c>
      <c r="E504" s="230" t="s">
        <v>712</v>
      </c>
      <c r="F504" s="148" t="s">
        <v>31</v>
      </c>
      <c r="G504" s="244">
        <v>2.88</v>
      </c>
      <c r="H504" s="308">
        <v>16.12</v>
      </c>
      <c r="I504" s="179">
        <f>ROUND(G504*H504,2)</f>
        <v>46.43</v>
      </c>
    </row>
    <row r="505" spans="1:9" ht="12.75">
      <c r="A505" s="253" t="s">
        <v>703</v>
      </c>
      <c r="B505" s="243" t="s">
        <v>8</v>
      </c>
      <c r="C505" s="243" t="s">
        <v>34</v>
      </c>
      <c r="D505" s="145">
        <v>126</v>
      </c>
      <c r="E505" s="230" t="s">
        <v>713</v>
      </c>
      <c r="F505" s="148" t="s">
        <v>98</v>
      </c>
      <c r="G505" s="244">
        <v>0.0075</v>
      </c>
      <c r="H505" s="308">
        <v>399.77</v>
      </c>
      <c r="I505" s="179">
        <f>ROUND(G505*H505,2)</f>
        <v>3</v>
      </c>
    </row>
    <row r="506" spans="1:9" ht="25.5" customHeight="1">
      <c r="A506" s="253" t="s">
        <v>704</v>
      </c>
      <c r="B506" s="243" t="s">
        <v>8</v>
      </c>
      <c r="C506" s="243" t="s">
        <v>34</v>
      </c>
      <c r="D506" s="145">
        <v>8495</v>
      </c>
      <c r="E506" s="230" t="s">
        <v>714</v>
      </c>
      <c r="F506" s="245" t="s">
        <v>359</v>
      </c>
      <c r="G506" s="244">
        <v>2</v>
      </c>
      <c r="H506" s="308">
        <v>3.92</v>
      </c>
      <c r="I506" s="179">
        <f>ROUND(G506*H506,2)</f>
        <v>7.84</v>
      </c>
    </row>
    <row r="507" spans="1:9" ht="25.5">
      <c r="A507" s="253" t="s">
        <v>705</v>
      </c>
      <c r="B507" s="243" t="s">
        <v>8</v>
      </c>
      <c r="C507" s="243" t="s">
        <v>34</v>
      </c>
      <c r="D507" s="145">
        <v>8501</v>
      </c>
      <c r="E507" s="230" t="s">
        <v>715</v>
      </c>
      <c r="F507" s="245" t="s">
        <v>359</v>
      </c>
      <c r="G507" s="244">
        <v>1</v>
      </c>
      <c r="H507" s="308">
        <v>15.14</v>
      </c>
      <c r="I507" s="179">
        <f>ROUND(G507*H507,2)</f>
        <v>15.14</v>
      </c>
    </row>
    <row r="508" spans="1:9" ht="25.5">
      <c r="A508" s="190" t="s">
        <v>716</v>
      </c>
      <c r="B508" s="188" t="s">
        <v>7</v>
      </c>
      <c r="C508" s="188" t="s">
        <v>79</v>
      </c>
      <c r="D508" s="188" t="s">
        <v>717</v>
      </c>
      <c r="E508" s="189" t="s">
        <v>718</v>
      </c>
      <c r="F508" s="208" t="s">
        <v>100</v>
      </c>
      <c r="G508" s="209">
        <v>1</v>
      </c>
      <c r="H508" s="183"/>
      <c r="I508" s="184">
        <f>ROUND(SUM(I509:I513),2)</f>
        <v>28.34</v>
      </c>
    </row>
    <row r="509" spans="1:9" ht="12.75">
      <c r="A509" s="256" t="s">
        <v>724</v>
      </c>
      <c r="B509" s="243" t="s">
        <v>8</v>
      </c>
      <c r="C509" s="243" t="s">
        <v>79</v>
      </c>
      <c r="D509" s="243" t="s">
        <v>720</v>
      </c>
      <c r="E509" s="146" t="s">
        <v>719</v>
      </c>
      <c r="F509" s="243" t="s">
        <v>78</v>
      </c>
      <c r="G509" s="243" t="s">
        <v>345</v>
      </c>
      <c r="H509" s="307">
        <v>22.33</v>
      </c>
      <c r="I509" s="176">
        <f>ROUND(G509*H509,2)</f>
        <v>2.68</v>
      </c>
    </row>
    <row r="510" spans="1:9" ht="12.75">
      <c r="A510" s="256" t="s">
        <v>725</v>
      </c>
      <c r="B510" s="243" t="s">
        <v>7</v>
      </c>
      <c r="C510" s="243" t="s">
        <v>79</v>
      </c>
      <c r="D510" s="243" t="s">
        <v>295</v>
      </c>
      <c r="E510" s="256" t="s">
        <v>123</v>
      </c>
      <c r="F510" s="243" t="s">
        <v>32</v>
      </c>
      <c r="G510" s="243" t="s">
        <v>721</v>
      </c>
      <c r="H510" s="307">
        <v>17.31</v>
      </c>
      <c r="I510" s="176">
        <f>ROUND(G510*H510,2)</f>
        <v>13.85</v>
      </c>
    </row>
    <row r="511" spans="1:9" ht="12.75">
      <c r="A511" s="256" t="s">
        <v>726</v>
      </c>
      <c r="B511" s="243" t="s">
        <v>7</v>
      </c>
      <c r="C511" s="243" t="s">
        <v>79</v>
      </c>
      <c r="D511" s="243" t="s">
        <v>247</v>
      </c>
      <c r="E511" s="146" t="s">
        <v>10</v>
      </c>
      <c r="F511" s="243" t="s">
        <v>32</v>
      </c>
      <c r="G511" s="243" t="s">
        <v>721</v>
      </c>
      <c r="H511" s="304">
        <v>13.47</v>
      </c>
      <c r="I511" s="176">
        <f>ROUND(G511*H511,2)</f>
        <v>10.78</v>
      </c>
    </row>
    <row r="512" spans="1:9" ht="12.75">
      <c r="A512" s="256" t="s">
        <v>727</v>
      </c>
      <c r="B512" s="243" t="s">
        <v>8</v>
      </c>
      <c r="C512" s="243" t="s">
        <v>79</v>
      </c>
      <c r="D512" s="145">
        <v>3768</v>
      </c>
      <c r="E512" s="230" t="s">
        <v>722</v>
      </c>
      <c r="F512" s="245" t="s">
        <v>359</v>
      </c>
      <c r="G512" s="244">
        <v>0.3</v>
      </c>
      <c r="H512" s="308">
        <v>1.41</v>
      </c>
      <c r="I512" s="179">
        <f>ROUND(G512*H512,2)</f>
        <v>0.42</v>
      </c>
    </row>
    <row r="513" spans="1:9" ht="12.75">
      <c r="A513" s="256" t="s">
        <v>728</v>
      </c>
      <c r="B513" s="243" t="s">
        <v>8</v>
      </c>
      <c r="C513" s="243" t="s">
        <v>79</v>
      </c>
      <c r="D513" s="145">
        <v>5318</v>
      </c>
      <c r="E513" s="230" t="s">
        <v>723</v>
      </c>
      <c r="F513" s="245" t="s">
        <v>78</v>
      </c>
      <c r="G513" s="244">
        <v>0.05</v>
      </c>
      <c r="H513" s="308">
        <v>12.24</v>
      </c>
      <c r="I513" s="179">
        <f>ROUND(G513*H513,2)</f>
        <v>0.61</v>
      </c>
    </row>
    <row r="514" spans="1:9" ht="25.5">
      <c r="A514" s="187" t="s">
        <v>834</v>
      </c>
      <c r="B514" s="195" t="s">
        <v>7</v>
      </c>
      <c r="C514" s="195" t="s">
        <v>22</v>
      </c>
      <c r="D514" s="196" t="s">
        <v>91</v>
      </c>
      <c r="E514" s="195" t="s">
        <v>790</v>
      </c>
      <c r="F514" s="195" t="s">
        <v>359</v>
      </c>
      <c r="G514" s="182">
        <v>1</v>
      </c>
      <c r="H514" s="198"/>
      <c r="I514" s="199">
        <f>ROUND(SUM(I515:I530),2)</f>
        <v>880.05</v>
      </c>
    </row>
    <row r="515" spans="1:9" ht="25.5">
      <c r="A515" s="146" t="s">
        <v>835</v>
      </c>
      <c r="B515" s="243" t="s">
        <v>8</v>
      </c>
      <c r="C515" s="243" t="s">
        <v>22</v>
      </c>
      <c r="D515" s="243" t="s">
        <v>791</v>
      </c>
      <c r="E515" s="255" t="s">
        <v>792</v>
      </c>
      <c r="F515" s="243" t="s">
        <v>359</v>
      </c>
      <c r="G515" s="243">
        <v>1</v>
      </c>
      <c r="H515" s="307">
        <v>546.73</v>
      </c>
      <c r="I515" s="176">
        <f>ROUND(G515*H515,2)</f>
        <v>546.73</v>
      </c>
    </row>
    <row r="516" spans="1:9" ht="12.75">
      <c r="A516" s="146" t="s">
        <v>836</v>
      </c>
      <c r="B516" s="243" t="s">
        <v>8</v>
      </c>
      <c r="C516" s="243" t="s">
        <v>79</v>
      </c>
      <c r="D516" s="145">
        <v>546</v>
      </c>
      <c r="E516" s="269" t="s">
        <v>709</v>
      </c>
      <c r="F516" s="148" t="s">
        <v>31</v>
      </c>
      <c r="G516" s="243" t="s">
        <v>796</v>
      </c>
      <c r="H516" s="307">
        <v>5.11</v>
      </c>
      <c r="I516" s="268">
        <f aca="true" t="shared" si="20" ref="I516:I524">ROUND(G516*H516,2)</f>
        <v>76.65</v>
      </c>
    </row>
    <row r="517" spans="1:9" ht="25.5">
      <c r="A517" s="146" t="s">
        <v>837</v>
      </c>
      <c r="B517" s="243" t="s">
        <v>8</v>
      </c>
      <c r="C517" s="243" t="s">
        <v>79</v>
      </c>
      <c r="D517" s="243" t="s">
        <v>798</v>
      </c>
      <c r="E517" s="255" t="s">
        <v>795</v>
      </c>
      <c r="F517" s="243" t="s">
        <v>359</v>
      </c>
      <c r="G517" s="243" t="s">
        <v>797</v>
      </c>
      <c r="H517" s="307">
        <v>1.4</v>
      </c>
      <c r="I517" s="176">
        <f t="shared" si="20"/>
        <v>12.6</v>
      </c>
    </row>
    <row r="518" spans="1:9" ht="12.75">
      <c r="A518" s="146" t="s">
        <v>838</v>
      </c>
      <c r="B518" s="243" t="s">
        <v>8</v>
      </c>
      <c r="C518" s="243" t="s">
        <v>79</v>
      </c>
      <c r="D518" s="243" t="s">
        <v>720</v>
      </c>
      <c r="E518" s="256" t="s">
        <v>719</v>
      </c>
      <c r="F518" s="243" t="s">
        <v>78</v>
      </c>
      <c r="G518" s="243" t="s">
        <v>345</v>
      </c>
      <c r="H518" s="307">
        <v>22.33</v>
      </c>
      <c r="I518" s="176">
        <f t="shared" si="20"/>
        <v>2.68</v>
      </c>
    </row>
    <row r="519" spans="1:9" ht="12.75">
      <c r="A519" s="146" t="s">
        <v>839</v>
      </c>
      <c r="B519" s="243" t="s">
        <v>7</v>
      </c>
      <c r="C519" s="243" t="s">
        <v>79</v>
      </c>
      <c r="D519" s="243" t="s">
        <v>295</v>
      </c>
      <c r="E519" s="256" t="s">
        <v>123</v>
      </c>
      <c r="F519" s="243" t="s">
        <v>32</v>
      </c>
      <c r="G519" s="243" t="s">
        <v>721</v>
      </c>
      <c r="H519" s="307">
        <v>17.31</v>
      </c>
      <c r="I519" s="176">
        <f t="shared" si="20"/>
        <v>13.85</v>
      </c>
    </row>
    <row r="520" spans="1:9" ht="12.75">
      <c r="A520" s="146" t="s">
        <v>840</v>
      </c>
      <c r="B520" s="243" t="s">
        <v>7</v>
      </c>
      <c r="C520" s="243" t="s">
        <v>79</v>
      </c>
      <c r="D520" s="243" t="s">
        <v>247</v>
      </c>
      <c r="E520" s="256" t="s">
        <v>10</v>
      </c>
      <c r="F520" s="243" t="s">
        <v>32</v>
      </c>
      <c r="G520" s="243" t="s">
        <v>721</v>
      </c>
      <c r="H520" s="304">
        <v>13.47</v>
      </c>
      <c r="I520" s="176">
        <f t="shared" si="20"/>
        <v>10.78</v>
      </c>
    </row>
    <row r="521" spans="1:9" ht="12.75">
      <c r="A521" s="146" t="s">
        <v>841</v>
      </c>
      <c r="B521" s="243" t="s">
        <v>8</v>
      </c>
      <c r="C521" s="243" t="s">
        <v>79</v>
      </c>
      <c r="D521" s="145">
        <v>3768</v>
      </c>
      <c r="E521" s="269" t="s">
        <v>722</v>
      </c>
      <c r="F521" s="245" t="s">
        <v>359</v>
      </c>
      <c r="G521" s="272">
        <v>0.3</v>
      </c>
      <c r="H521" s="308">
        <v>1.41</v>
      </c>
      <c r="I521" s="176">
        <f t="shared" si="20"/>
        <v>0.42</v>
      </c>
    </row>
    <row r="522" spans="1:9" ht="12.75">
      <c r="A522" s="146" t="s">
        <v>842</v>
      </c>
      <c r="B522" s="243" t="s">
        <v>8</v>
      </c>
      <c r="C522" s="243" t="s">
        <v>79</v>
      </c>
      <c r="D522" s="145">
        <v>5318</v>
      </c>
      <c r="E522" s="269" t="s">
        <v>723</v>
      </c>
      <c r="F522" s="245" t="s">
        <v>78</v>
      </c>
      <c r="G522" s="271">
        <v>0.05</v>
      </c>
      <c r="H522" s="308">
        <v>12.24</v>
      </c>
      <c r="I522" s="176">
        <f t="shared" si="20"/>
        <v>0.61</v>
      </c>
    </row>
    <row r="523" spans="1:9" ht="12.75">
      <c r="A523" s="146" t="s">
        <v>843</v>
      </c>
      <c r="B523" s="243" t="s">
        <v>7</v>
      </c>
      <c r="C523" s="243" t="s">
        <v>79</v>
      </c>
      <c r="D523" s="243" t="s">
        <v>799</v>
      </c>
      <c r="E523" s="256" t="s">
        <v>800</v>
      </c>
      <c r="F523" s="243" t="s">
        <v>32</v>
      </c>
      <c r="G523" s="270">
        <v>3</v>
      </c>
      <c r="H523" s="307">
        <v>16.66</v>
      </c>
      <c r="I523" s="176">
        <f t="shared" si="20"/>
        <v>49.98</v>
      </c>
    </row>
    <row r="524" spans="1:9" ht="12.75">
      <c r="A524" s="146" t="s">
        <v>844</v>
      </c>
      <c r="B524" s="243" t="s">
        <v>7</v>
      </c>
      <c r="C524" s="243" t="s">
        <v>79</v>
      </c>
      <c r="D524" s="243" t="s">
        <v>801</v>
      </c>
      <c r="E524" s="256" t="s">
        <v>10</v>
      </c>
      <c r="F524" s="243" t="s">
        <v>32</v>
      </c>
      <c r="G524" s="270">
        <v>3</v>
      </c>
      <c r="H524" s="304">
        <v>13.47</v>
      </c>
      <c r="I524" s="176">
        <f t="shared" si="20"/>
        <v>40.41</v>
      </c>
    </row>
    <row r="525" spans="1:9" ht="12.75">
      <c r="A525" s="146" t="s">
        <v>845</v>
      </c>
      <c r="B525" s="245" t="s">
        <v>8</v>
      </c>
      <c r="C525" s="245" t="s">
        <v>122</v>
      </c>
      <c r="D525" s="246" t="s">
        <v>356</v>
      </c>
      <c r="E525" s="247" t="s">
        <v>354</v>
      </c>
      <c r="F525" s="245" t="s">
        <v>117</v>
      </c>
      <c r="G525" s="270">
        <v>3</v>
      </c>
      <c r="H525" s="307">
        <v>10.4</v>
      </c>
      <c r="I525" s="176">
        <f aca="true" t="shared" si="21" ref="I525:I530">ROUND(G525*H525,2)</f>
        <v>31.2</v>
      </c>
    </row>
    <row r="526" spans="1:9" ht="12.75">
      <c r="A526" s="146" t="s">
        <v>846</v>
      </c>
      <c r="B526" s="245" t="s">
        <v>8</v>
      </c>
      <c r="C526" s="245" t="s">
        <v>122</v>
      </c>
      <c r="D526" s="246" t="s">
        <v>360</v>
      </c>
      <c r="E526" s="247" t="s">
        <v>358</v>
      </c>
      <c r="F526" s="245" t="s">
        <v>359</v>
      </c>
      <c r="G526" s="270">
        <v>3</v>
      </c>
      <c r="H526" s="307">
        <v>9.83</v>
      </c>
      <c r="I526" s="176">
        <f t="shared" si="21"/>
        <v>29.49</v>
      </c>
    </row>
    <row r="527" spans="1:9" ht="38.25">
      <c r="A527" s="146" t="s">
        <v>847</v>
      </c>
      <c r="B527" s="245" t="s">
        <v>8</v>
      </c>
      <c r="C527" s="245" t="s">
        <v>79</v>
      </c>
      <c r="D527" s="246">
        <v>1022</v>
      </c>
      <c r="E527" s="247" t="s">
        <v>128</v>
      </c>
      <c r="F527" s="243" t="s">
        <v>117</v>
      </c>
      <c r="G527" s="243">
        <v>1.19</v>
      </c>
      <c r="H527" s="307">
        <v>1.79</v>
      </c>
      <c r="I527" s="176">
        <f t="shared" si="21"/>
        <v>2.13</v>
      </c>
    </row>
    <row r="528" spans="1:9" ht="12.75">
      <c r="A528" s="146" t="s">
        <v>848</v>
      </c>
      <c r="B528" s="245" t="s">
        <v>8</v>
      </c>
      <c r="C528" s="245" t="s">
        <v>79</v>
      </c>
      <c r="D528" s="246">
        <v>21127</v>
      </c>
      <c r="E528" s="256" t="s">
        <v>129</v>
      </c>
      <c r="F528" s="243" t="s">
        <v>30</v>
      </c>
      <c r="G528" s="243">
        <v>0.009</v>
      </c>
      <c r="H528" s="307">
        <v>4.1</v>
      </c>
      <c r="I528" s="176">
        <f t="shared" si="21"/>
        <v>0.04</v>
      </c>
    </row>
    <row r="529" spans="1:9" ht="12.75">
      <c r="A529" s="146" t="s">
        <v>849</v>
      </c>
      <c r="B529" s="245" t="s">
        <v>7</v>
      </c>
      <c r="C529" s="245" t="s">
        <v>79</v>
      </c>
      <c r="D529" s="246">
        <v>88247</v>
      </c>
      <c r="E529" s="256" t="s">
        <v>125</v>
      </c>
      <c r="F529" s="243" t="s">
        <v>32</v>
      </c>
      <c r="G529" s="243" t="s">
        <v>80</v>
      </c>
      <c r="H529" s="307">
        <v>13.71</v>
      </c>
      <c r="I529" s="176">
        <f t="shared" si="21"/>
        <v>27.42</v>
      </c>
    </row>
    <row r="530" spans="1:9" ht="12.75">
      <c r="A530" s="146" t="s">
        <v>850</v>
      </c>
      <c r="B530" s="245" t="s">
        <v>7</v>
      </c>
      <c r="C530" s="245" t="s">
        <v>79</v>
      </c>
      <c r="D530" s="246">
        <v>88264</v>
      </c>
      <c r="E530" s="256" t="s">
        <v>126</v>
      </c>
      <c r="F530" s="243" t="s">
        <v>32</v>
      </c>
      <c r="G530" s="243" t="s">
        <v>80</v>
      </c>
      <c r="H530" s="307">
        <v>17.53</v>
      </c>
      <c r="I530" s="176">
        <f t="shared" si="21"/>
        <v>35.06</v>
      </c>
    </row>
    <row r="531" spans="1:9" ht="12.75">
      <c r="A531" s="258" t="s">
        <v>640</v>
      </c>
      <c r="B531" s="259"/>
      <c r="C531" s="259"/>
      <c r="D531" s="259"/>
      <c r="E531" s="215" t="s">
        <v>124</v>
      </c>
      <c r="F531" s="259"/>
      <c r="G531" s="260"/>
      <c r="H531" s="157"/>
      <c r="I531" s="158"/>
    </row>
    <row r="532" spans="1:9" ht="25.5">
      <c r="A532" s="187" t="s">
        <v>641</v>
      </c>
      <c r="B532" s="195" t="s">
        <v>7</v>
      </c>
      <c r="C532" s="195" t="s">
        <v>122</v>
      </c>
      <c r="D532" s="196" t="s">
        <v>355</v>
      </c>
      <c r="E532" s="195" t="s">
        <v>354</v>
      </c>
      <c r="F532" s="195" t="s">
        <v>117</v>
      </c>
      <c r="G532" s="197">
        <v>1</v>
      </c>
      <c r="H532" s="198"/>
      <c r="I532" s="199">
        <f>ROUND(SUM(I533:I535),2)</f>
        <v>20.31</v>
      </c>
    </row>
    <row r="533" spans="1:9" ht="12.75">
      <c r="A533" s="146" t="s">
        <v>642</v>
      </c>
      <c r="B533" s="245" t="s">
        <v>8</v>
      </c>
      <c r="C533" s="245" t="s">
        <v>122</v>
      </c>
      <c r="D533" s="246" t="s">
        <v>356</v>
      </c>
      <c r="E533" s="245" t="s">
        <v>354</v>
      </c>
      <c r="F533" s="245" t="s">
        <v>117</v>
      </c>
      <c r="G533" s="248">
        <v>1.05</v>
      </c>
      <c r="H533" s="307">
        <v>10.4</v>
      </c>
      <c r="I533" s="176">
        <f>ROUND(G533*H533,2)</f>
        <v>10.92</v>
      </c>
    </row>
    <row r="534" spans="1:9" ht="12.75">
      <c r="A534" s="146" t="s">
        <v>643</v>
      </c>
      <c r="B534" s="245" t="s">
        <v>7</v>
      </c>
      <c r="C534" s="245" t="s">
        <v>79</v>
      </c>
      <c r="D534" s="246">
        <v>88247</v>
      </c>
      <c r="E534" s="245" t="s">
        <v>125</v>
      </c>
      <c r="F534" s="245" t="s">
        <v>32</v>
      </c>
      <c r="G534" s="248">
        <v>0.3</v>
      </c>
      <c r="H534" s="307">
        <v>13.77</v>
      </c>
      <c r="I534" s="176">
        <f>ROUND(G534*H534,2)</f>
        <v>4.13</v>
      </c>
    </row>
    <row r="535" spans="1:9" ht="12.75">
      <c r="A535" s="146" t="s">
        <v>644</v>
      </c>
      <c r="B535" s="245" t="s">
        <v>7</v>
      </c>
      <c r="C535" s="245" t="s">
        <v>79</v>
      </c>
      <c r="D535" s="246">
        <v>88264</v>
      </c>
      <c r="E535" s="245" t="s">
        <v>126</v>
      </c>
      <c r="F535" s="245" t="s">
        <v>32</v>
      </c>
      <c r="G535" s="248">
        <v>0.3</v>
      </c>
      <c r="H535" s="307">
        <v>17.53</v>
      </c>
      <c r="I535" s="176">
        <f>ROUND(G535*H535,2)</f>
        <v>5.26</v>
      </c>
    </row>
    <row r="536" spans="1:9" ht="25.5">
      <c r="A536" s="187" t="s">
        <v>645</v>
      </c>
      <c r="B536" s="195" t="s">
        <v>7</v>
      </c>
      <c r="C536" s="195" t="s">
        <v>122</v>
      </c>
      <c r="D536" s="196" t="s">
        <v>357</v>
      </c>
      <c r="E536" s="195" t="s">
        <v>358</v>
      </c>
      <c r="F536" s="195" t="s">
        <v>359</v>
      </c>
      <c r="G536" s="197">
        <v>1</v>
      </c>
      <c r="H536" s="198"/>
      <c r="I536" s="199">
        <f>ROUND(SUM(I537:I539),2)</f>
        <v>19.22</v>
      </c>
    </row>
    <row r="537" spans="1:9" ht="12.75">
      <c r="A537" s="146" t="s">
        <v>646</v>
      </c>
      <c r="B537" s="245" t="s">
        <v>8</v>
      </c>
      <c r="C537" s="245" t="s">
        <v>122</v>
      </c>
      <c r="D537" s="246" t="s">
        <v>360</v>
      </c>
      <c r="E537" s="245" t="s">
        <v>358</v>
      </c>
      <c r="F537" s="245" t="s">
        <v>359</v>
      </c>
      <c r="G537" s="248">
        <v>1</v>
      </c>
      <c r="H537" s="307">
        <v>9.83</v>
      </c>
      <c r="I537" s="176">
        <f>ROUND(G537*H537,2)</f>
        <v>9.83</v>
      </c>
    </row>
    <row r="538" spans="1:9" ht="12.75">
      <c r="A538" s="146" t="s">
        <v>647</v>
      </c>
      <c r="B538" s="245" t="s">
        <v>7</v>
      </c>
      <c r="C538" s="245" t="s">
        <v>79</v>
      </c>
      <c r="D538" s="246">
        <v>88247</v>
      </c>
      <c r="E538" s="245" t="s">
        <v>125</v>
      </c>
      <c r="F538" s="245" t="s">
        <v>32</v>
      </c>
      <c r="G538" s="248">
        <v>0.3</v>
      </c>
      <c r="H538" s="307">
        <v>13.77</v>
      </c>
      <c r="I538" s="176">
        <f>ROUND(G538*H538,2)</f>
        <v>4.13</v>
      </c>
    </row>
    <row r="539" spans="1:9" ht="12.75">
      <c r="A539" s="146" t="s">
        <v>648</v>
      </c>
      <c r="B539" s="245" t="s">
        <v>7</v>
      </c>
      <c r="C539" s="245" t="s">
        <v>79</v>
      </c>
      <c r="D539" s="246">
        <v>88264</v>
      </c>
      <c r="E539" s="245" t="s">
        <v>126</v>
      </c>
      <c r="F539" s="245" t="s">
        <v>32</v>
      </c>
      <c r="G539" s="248">
        <v>0.3</v>
      </c>
      <c r="H539" s="307">
        <v>17.53</v>
      </c>
      <c r="I539" s="176">
        <f>ROUND(G539*H539,2)</f>
        <v>5.26</v>
      </c>
    </row>
    <row r="540" spans="1:9" ht="25.5">
      <c r="A540" s="187" t="s">
        <v>649</v>
      </c>
      <c r="B540" s="195" t="s">
        <v>7</v>
      </c>
      <c r="C540" s="195" t="s">
        <v>79</v>
      </c>
      <c r="D540" s="196">
        <v>91927</v>
      </c>
      <c r="E540" s="195" t="s">
        <v>127</v>
      </c>
      <c r="F540" s="195" t="s">
        <v>117</v>
      </c>
      <c r="G540" s="197">
        <v>1</v>
      </c>
      <c r="H540" s="198"/>
      <c r="I540" s="199">
        <f>ROUND(SUM(I541:I544),2)</f>
        <v>3.11</v>
      </c>
    </row>
    <row r="541" spans="1:9" ht="38.25">
      <c r="A541" s="146" t="s">
        <v>650</v>
      </c>
      <c r="B541" s="245" t="s">
        <v>8</v>
      </c>
      <c r="C541" s="245" t="s">
        <v>79</v>
      </c>
      <c r="D541" s="246">
        <v>1022</v>
      </c>
      <c r="E541" s="245" t="s">
        <v>128</v>
      </c>
      <c r="F541" s="245" t="s">
        <v>117</v>
      </c>
      <c r="G541" s="248">
        <v>1.19</v>
      </c>
      <c r="H541" s="307">
        <v>1.79</v>
      </c>
      <c r="I541" s="176">
        <f>ROUND(G541*H541,2)</f>
        <v>2.13</v>
      </c>
    </row>
    <row r="542" spans="1:9" ht="12.75">
      <c r="A542" s="146" t="s">
        <v>651</v>
      </c>
      <c r="B542" s="245" t="s">
        <v>8</v>
      </c>
      <c r="C542" s="245" t="s">
        <v>79</v>
      </c>
      <c r="D542" s="246">
        <v>21127</v>
      </c>
      <c r="E542" s="245" t="s">
        <v>129</v>
      </c>
      <c r="F542" s="245" t="s">
        <v>30</v>
      </c>
      <c r="G542" s="248">
        <v>0.009</v>
      </c>
      <c r="H542" s="307">
        <v>4.1</v>
      </c>
      <c r="I542" s="176">
        <f>ROUND(G542*H542,2)</f>
        <v>0.04</v>
      </c>
    </row>
    <row r="543" spans="1:9" ht="12.75">
      <c r="A543" s="146" t="s">
        <v>652</v>
      </c>
      <c r="B543" s="245" t="s">
        <v>7</v>
      </c>
      <c r="C543" s="245" t="s">
        <v>79</v>
      </c>
      <c r="D543" s="246">
        <v>88247</v>
      </c>
      <c r="E543" s="245" t="s">
        <v>125</v>
      </c>
      <c r="F543" s="245" t="s">
        <v>32</v>
      </c>
      <c r="G543" s="248">
        <v>0.03</v>
      </c>
      <c r="H543" s="307">
        <v>13.77</v>
      </c>
      <c r="I543" s="176">
        <f>ROUND(G543*H543,2)</f>
        <v>0.41</v>
      </c>
    </row>
    <row r="544" spans="1:9" ht="12.75">
      <c r="A544" s="146" t="s">
        <v>653</v>
      </c>
      <c r="B544" s="245" t="s">
        <v>7</v>
      </c>
      <c r="C544" s="245" t="s">
        <v>79</v>
      </c>
      <c r="D544" s="246">
        <v>88264</v>
      </c>
      <c r="E544" s="245" t="s">
        <v>126</v>
      </c>
      <c r="F544" s="245" t="s">
        <v>32</v>
      </c>
      <c r="G544" s="248">
        <v>0.03</v>
      </c>
      <c r="H544" s="307">
        <v>17.53</v>
      </c>
      <c r="I544" s="176">
        <f>ROUND(G544*H544,2)</f>
        <v>0.53</v>
      </c>
    </row>
    <row r="545" spans="1:9" ht="25.5">
      <c r="A545" s="187" t="s">
        <v>654</v>
      </c>
      <c r="B545" s="195" t="s">
        <v>7</v>
      </c>
      <c r="C545" s="195" t="s">
        <v>91</v>
      </c>
      <c r="D545" s="195" t="s">
        <v>130</v>
      </c>
      <c r="E545" s="195" t="s">
        <v>131</v>
      </c>
      <c r="F545" s="195" t="s">
        <v>30</v>
      </c>
      <c r="G545" s="197">
        <v>1</v>
      </c>
      <c r="H545" s="198"/>
      <c r="I545" s="199">
        <f>ROUND(SUM(I546:I549),2)</f>
        <v>188.55</v>
      </c>
    </row>
    <row r="546" spans="1:9" ht="12.75">
      <c r="A546" s="146" t="s">
        <v>655</v>
      </c>
      <c r="B546" s="245" t="s">
        <v>7</v>
      </c>
      <c r="C546" s="245" t="s">
        <v>79</v>
      </c>
      <c r="D546" s="245">
        <v>88247</v>
      </c>
      <c r="E546" s="245" t="s">
        <v>125</v>
      </c>
      <c r="F546" s="245" t="s">
        <v>32</v>
      </c>
      <c r="G546" s="248">
        <v>1.1</v>
      </c>
      <c r="H546" s="307">
        <v>13.77</v>
      </c>
      <c r="I546" s="176">
        <f>ROUND(G546*H546,2)</f>
        <v>15.15</v>
      </c>
    </row>
    <row r="547" spans="1:9" ht="12.75">
      <c r="A547" s="146" t="s">
        <v>656</v>
      </c>
      <c r="B547" s="245" t="s">
        <v>7</v>
      </c>
      <c r="C547" s="245" t="s">
        <v>79</v>
      </c>
      <c r="D547" s="245">
        <v>88264</v>
      </c>
      <c r="E547" s="245" t="s">
        <v>126</v>
      </c>
      <c r="F547" s="245" t="s">
        <v>32</v>
      </c>
      <c r="G547" s="248">
        <v>1.1</v>
      </c>
      <c r="H547" s="307">
        <v>17.53</v>
      </c>
      <c r="I547" s="176">
        <f>ROUND(G547*H547,2)</f>
        <v>19.28</v>
      </c>
    </row>
    <row r="548" spans="1:9" ht="12.75">
      <c r="A548" s="146" t="s">
        <v>657</v>
      </c>
      <c r="B548" s="245" t="s">
        <v>8</v>
      </c>
      <c r="C548" s="245" t="s">
        <v>122</v>
      </c>
      <c r="D548" s="245" t="s">
        <v>137</v>
      </c>
      <c r="E548" s="245" t="s">
        <v>132</v>
      </c>
      <c r="F548" s="245" t="s">
        <v>30</v>
      </c>
      <c r="G548" s="248">
        <v>1</v>
      </c>
      <c r="H548" s="307">
        <v>61.2</v>
      </c>
      <c r="I548" s="176">
        <f>ROUND(G548*H548,2)</f>
        <v>61.2</v>
      </c>
    </row>
    <row r="549" spans="1:9" ht="12.75">
      <c r="A549" s="146" t="s">
        <v>658</v>
      </c>
      <c r="B549" s="245" t="s">
        <v>8</v>
      </c>
      <c r="C549" s="245" t="s">
        <v>34</v>
      </c>
      <c r="D549" s="245">
        <v>12689</v>
      </c>
      <c r="E549" s="245" t="s">
        <v>133</v>
      </c>
      <c r="F549" s="245" t="s">
        <v>30</v>
      </c>
      <c r="G549" s="248">
        <v>2</v>
      </c>
      <c r="H549" s="307">
        <v>46.46</v>
      </c>
      <c r="I549" s="176">
        <f>ROUND(G549*H549,2)</f>
        <v>92.92</v>
      </c>
    </row>
    <row r="550" spans="1:9" ht="25.5">
      <c r="A550" s="187" t="s">
        <v>659</v>
      </c>
      <c r="B550" s="195" t="s">
        <v>7</v>
      </c>
      <c r="C550" s="195" t="s">
        <v>79</v>
      </c>
      <c r="D550" s="196">
        <v>91953</v>
      </c>
      <c r="E550" s="195" t="s">
        <v>134</v>
      </c>
      <c r="F550" s="195" t="s">
        <v>30</v>
      </c>
      <c r="G550" s="197">
        <v>1</v>
      </c>
      <c r="H550" s="198"/>
      <c r="I550" s="199">
        <f>ROUND(SUM(I551:I552),2)</f>
        <v>18.66</v>
      </c>
    </row>
    <row r="551" spans="1:9" ht="25.5">
      <c r="A551" s="146" t="s">
        <v>660</v>
      </c>
      <c r="B551" s="245" t="s">
        <v>7</v>
      </c>
      <c r="C551" s="245" t="s">
        <v>79</v>
      </c>
      <c r="D551" s="246">
        <v>91946</v>
      </c>
      <c r="E551" s="245" t="s">
        <v>135</v>
      </c>
      <c r="F551" s="245" t="s">
        <v>30</v>
      </c>
      <c r="G551" s="248">
        <v>1</v>
      </c>
      <c r="H551" s="307">
        <v>5.87</v>
      </c>
      <c r="I551" s="176">
        <f>ROUND(G551*H551,2)</f>
        <v>5.87</v>
      </c>
    </row>
    <row r="552" spans="1:9" ht="25.5">
      <c r="A552" s="146" t="s">
        <v>661</v>
      </c>
      <c r="B552" s="245" t="s">
        <v>7</v>
      </c>
      <c r="C552" s="245" t="s">
        <v>79</v>
      </c>
      <c r="D552" s="246">
        <v>91952</v>
      </c>
      <c r="E552" s="245" t="s">
        <v>136</v>
      </c>
      <c r="F552" s="245" t="s">
        <v>30</v>
      </c>
      <c r="G552" s="248">
        <v>1</v>
      </c>
      <c r="H552" s="307">
        <v>12.79</v>
      </c>
      <c r="I552" s="176">
        <f>ROUND(G552*H552,2)</f>
        <v>12.79</v>
      </c>
    </row>
    <row r="553" spans="1:9" ht="25.5">
      <c r="A553" s="187" t="s">
        <v>662</v>
      </c>
      <c r="B553" s="195" t="s">
        <v>7</v>
      </c>
      <c r="C553" s="195" t="s">
        <v>79</v>
      </c>
      <c r="D553" s="196">
        <v>91993</v>
      </c>
      <c r="E553" s="195" t="s">
        <v>353</v>
      </c>
      <c r="F553" s="195" t="s">
        <v>30</v>
      </c>
      <c r="G553" s="197">
        <v>1</v>
      </c>
      <c r="H553" s="198"/>
      <c r="I553" s="199">
        <f>ROUND(SUM(I554:I555),2)</f>
        <v>29.76</v>
      </c>
    </row>
    <row r="554" spans="1:9" ht="25.5">
      <c r="A554" s="146" t="s">
        <v>663</v>
      </c>
      <c r="B554" s="245" t="s">
        <v>7</v>
      </c>
      <c r="C554" s="245" t="s">
        <v>79</v>
      </c>
      <c r="D554" s="246">
        <v>91946</v>
      </c>
      <c r="E554" s="245" t="s">
        <v>135</v>
      </c>
      <c r="F554" s="245" t="s">
        <v>30</v>
      </c>
      <c r="G554" s="248">
        <v>1</v>
      </c>
      <c r="H554" s="307">
        <v>5.87</v>
      </c>
      <c r="I554" s="176">
        <f>ROUND(G554*H554,2)</f>
        <v>5.87</v>
      </c>
    </row>
    <row r="555" spans="1:9" ht="25.5">
      <c r="A555" s="146" t="s">
        <v>664</v>
      </c>
      <c r="B555" s="245" t="s">
        <v>7</v>
      </c>
      <c r="C555" s="245" t="s">
        <v>79</v>
      </c>
      <c r="D555" s="246">
        <v>91991</v>
      </c>
      <c r="E555" s="245" t="s">
        <v>352</v>
      </c>
      <c r="F555" s="245" t="s">
        <v>30</v>
      </c>
      <c r="G555" s="248">
        <v>1</v>
      </c>
      <c r="H555" s="307">
        <v>23.89</v>
      </c>
      <c r="I555" s="176">
        <f>ROUND(G555*H555,2)</f>
        <v>23.89</v>
      </c>
    </row>
    <row r="556" spans="1:9" ht="12.75">
      <c r="A556" s="103" t="s">
        <v>665</v>
      </c>
      <c r="B556" s="104"/>
      <c r="C556" s="104"/>
      <c r="D556" s="105"/>
      <c r="E556" s="106" t="s">
        <v>140</v>
      </c>
      <c r="F556" s="107"/>
      <c r="G556" s="108"/>
      <c r="H556" s="262"/>
      <c r="I556" s="110"/>
    </row>
    <row r="557" spans="1:9" ht="12.75">
      <c r="A557" s="187" t="s">
        <v>666</v>
      </c>
      <c r="B557" s="159" t="s">
        <v>7</v>
      </c>
      <c r="C557" s="159" t="s">
        <v>22</v>
      </c>
      <c r="D557" s="160" t="s">
        <v>91</v>
      </c>
      <c r="E557" s="161" t="s">
        <v>388</v>
      </c>
      <c r="F557" s="162" t="s">
        <v>389</v>
      </c>
      <c r="G557" s="163">
        <v>1</v>
      </c>
      <c r="H557" s="164"/>
      <c r="I557" s="165">
        <f>ROUND(SUM(I558:I559),2)</f>
        <v>30.84</v>
      </c>
    </row>
    <row r="558" spans="1:9" ht="12.75">
      <c r="A558" s="146" t="s">
        <v>667</v>
      </c>
      <c r="B558" s="237" t="s">
        <v>7</v>
      </c>
      <c r="C558" s="237" t="s">
        <v>29</v>
      </c>
      <c r="D558" s="238">
        <v>88316</v>
      </c>
      <c r="E558" s="257" t="s">
        <v>10</v>
      </c>
      <c r="F558" s="148" t="s">
        <v>32</v>
      </c>
      <c r="G558" s="240">
        <v>1</v>
      </c>
      <c r="H558" s="304">
        <v>13.47</v>
      </c>
      <c r="I558" s="177">
        <f>ROUND(G558*H558,2)</f>
        <v>13.47</v>
      </c>
    </row>
    <row r="559" spans="1:9" ht="12.75">
      <c r="A559" s="146" t="s">
        <v>668</v>
      </c>
      <c r="B559" s="241" t="s">
        <v>7</v>
      </c>
      <c r="C559" s="241" t="s">
        <v>29</v>
      </c>
      <c r="D559" s="238">
        <v>88309</v>
      </c>
      <c r="E559" s="216" t="s">
        <v>99</v>
      </c>
      <c r="F559" s="148" t="s">
        <v>32</v>
      </c>
      <c r="G559" s="240">
        <v>1</v>
      </c>
      <c r="H559" s="304">
        <v>17.37</v>
      </c>
      <c r="I559" s="177">
        <f>ROUND(G559*H559,2)</f>
        <v>17.37</v>
      </c>
    </row>
    <row r="560" spans="1:9" ht="12.75">
      <c r="A560" s="200" t="s">
        <v>669</v>
      </c>
      <c r="B560" s="201" t="s">
        <v>7</v>
      </c>
      <c r="C560" s="201" t="s">
        <v>34</v>
      </c>
      <c r="D560" s="160">
        <v>1885</v>
      </c>
      <c r="E560" s="174" t="s">
        <v>47</v>
      </c>
      <c r="F560" s="162" t="s">
        <v>48</v>
      </c>
      <c r="G560" s="205">
        <v>1</v>
      </c>
      <c r="H560" s="164"/>
      <c r="I560" s="207">
        <f>ROUND(SUM(I561:I561),2)</f>
        <v>310.95</v>
      </c>
    </row>
    <row r="561" spans="1:9" ht="12.75">
      <c r="A561" s="146" t="s">
        <v>670</v>
      </c>
      <c r="B561" s="146" t="s">
        <v>8</v>
      </c>
      <c r="C561" s="146" t="s">
        <v>34</v>
      </c>
      <c r="D561" s="145">
        <v>2433</v>
      </c>
      <c r="E561" s="261" t="s">
        <v>47</v>
      </c>
      <c r="F561" s="148" t="s">
        <v>48</v>
      </c>
      <c r="G561" s="149">
        <v>1</v>
      </c>
      <c r="H561" s="304">
        <v>310.95</v>
      </c>
      <c r="I561" s="147">
        <f>ROUND(G561*H561,2)</f>
        <v>310.95</v>
      </c>
    </row>
    <row r="562" spans="1:9" ht="12.75">
      <c r="A562" s="200" t="s">
        <v>671</v>
      </c>
      <c r="B562" s="201" t="s">
        <v>7</v>
      </c>
      <c r="C562" s="201" t="s">
        <v>25</v>
      </c>
      <c r="D562" s="160" t="s">
        <v>49</v>
      </c>
      <c r="E562" s="174" t="s">
        <v>50</v>
      </c>
      <c r="F562" s="162" t="s">
        <v>51</v>
      </c>
      <c r="G562" s="205">
        <v>1</v>
      </c>
      <c r="H562" s="164"/>
      <c r="I562" s="207">
        <f>ROUND(SUM(I563:I566),2)</f>
        <v>19.39</v>
      </c>
    </row>
    <row r="563" spans="1:9" ht="12.75">
      <c r="A563" s="146" t="s">
        <v>672</v>
      </c>
      <c r="B563" s="146" t="s">
        <v>7</v>
      </c>
      <c r="C563" s="146" t="s">
        <v>29</v>
      </c>
      <c r="D563" s="145">
        <v>88316</v>
      </c>
      <c r="E563" s="216" t="s">
        <v>10</v>
      </c>
      <c r="F563" s="148" t="s">
        <v>32</v>
      </c>
      <c r="G563" s="149">
        <v>0.4</v>
      </c>
      <c r="H563" s="304">
        <v>13.47</v>
      </c>
      <c r="I563" s="147">
        <f>ROUND(G563*H563,2)</f>
        <v>5.39</v>
      </c>
    </row>
    <row r="564" spans="1:9" ht="12.75">
      <c r="A564" s="146" t="s">
        <v>673</v>
      </c>
      <c r="B564" s="146" t="s">
        <v>7</v>
      </c>
      <c r="C564" s="146" t="s">
        <v>29</v>
      </c>
      <c r="D564" s="145">
        <v>88309</v>
      </c>
      <c r="E564" s="216" t="s">
        <v>52</v>
      </c>
      <c r="F564" s="148" t="s">
        <v>32</v>
      </c>
      <c r="G564" s="149">
        <v>0.6</v>
      </c>
      <c r="H564" s="304">
        <v>17.37</v>
      </c>
      <c r="I564" s="147">
        <f>ROUND(G564*H564,2)</f>
        <v>10.42</v>
      </c>
    </row>
    <row r="565" spans="1:9" ht="12.75">
      <c r="A565" s="146" t="s">
        <v>674</v>
      </c>
      <c r="B565" s="146" t="s">
        <v>8</v>
      </c>
      <c r="C565" s="146" t="s">
        <v>29</v>
      </c>
      <c r="D565" s="145">
        <v>1379</v>
      </c>
      <c r="E565" s="216" t="s">
        <v>53</v>
      </c>
      <c r="F565" s="150" t="s">
        <v>31</v>
      </c>
      <c r="G565" s="149">
        <v>0.75</v>
      </c>
      <c r="H565" s="304">
        <v>0.45</v>
      </c>
      <c r="I565" s="147">
        <f>ROUND(G565*H565,2)</f>
        <v>0.34</v>
      </c>
    </row>
    <row r="566" spans="1:9" ht="12.75">
      <c r="A566" s="146" t="s">
        <v>675</v>
      </c>
      <c r="B566" s="146" t="s">
        <v>8</v>
      </c>
      <c r="C566" s="146" t="s">
        <v>25</v>
      </c>
      <c r="D566" s="145" t="s">
        <v>54</v>
      </c>
      <c r="E566" s="216" t="s">
        <v>50</v>
      </c>
      <c r="F566" s="150" t="s">
        <v>51</v>
      </c>
      <c r="G566" s="149">
        <v>1</v>
      </c>
      <c r="H566" s="304">
        <v>3.24</v>
      </c>
      <c r="I566" s="147">
        <f>ROUND(G566*H566,2)</f>
        <v>3.24</v>
      </c>
    </row>
    <row r="567" spans="1:9" ht="25.5">
      <c r="A567" s="200" t="s">
        <v>676</v>
      </c>
      <c r="B567" s="201" t="s">
        <v>7</v>
      </c>
      <c r="C567" s="201" t="s">
        <v>34</v>
      </c>
      <c r="D567" s="160">
        <v>3533</v>
      </c>
      <c r="E567" s="174" t="s">
        <v>55</v>
      </c>
      <c r="F567" s="162" t="s">
        <v>51</v>
      </c>
      <c r="G567" s="205">
        <v>1</v>
      </c>
      <c r="H567" s="164"/>
      <c r="I567" s="207">
        <f>ROUND(SUM(I568:I571),2)</f>
        <v>83.91</v>
      </c>
    </row>
    <row r="568" spans="1:9" ht="12.75">
      <c r="A568" s="146" t="s">
        <v>677</v>
      </c>
      <c r="B568" s="146" t="s">
        <v>8</v>
      </c>
      <c r="C568" s="146" t="s">
        <v>34</v>
      </c>
      <c r="D568" s="145">
        <v>1993</v>
      </c>
      <c r="E568" s="216" t="s">
        <v>56</v>
      </c>
      <c r="F568" s="148" t="s">
        <v>30</v>
      </c>
      <c r="G568" s="149">
        <v>2</v>
      </c>
      <c r="H568" s="304">
        <v>24.68</v>
      </c>
      <c r="I568" s="147">
        <f>ROUND(G568*H568,2)</f>
        <v>49.36</v>
      </c>
    </row>
    <row r="569" spans="1:9" ht="12.75">
      <c r="A569" s="146" t="s">
        <v>678</v>
      </c>
      <c r="B569" s="146" t="s">
        <v>8</v>
      </c>
      <c r="C569" s="146" t="s">
        <v>34</v>
      </c>
      <c r="D569" s="145">
        <v>2277</v>
      </c>
      <c r="E569" s="216" t="s">
        <v>57</v>
      </c>
      <c r="F569" s="148" t="s">
        <v>51</v>
      </c>
      <c r="G569" s="149">
        <v>1</v>
      </c>
      <c r="H569" s="304">
        <v>26.86</v>
      </c>
      <c r="I569" s="147">
        <f>ROUND(G569*H569,2)</f>
        <v>26.86</v>
      </c>
    </row>
    <row r="570" spans="1:9" ht="12.75">
      <c r="A570" s="146" t="s">
        <v>679</v>
      </c>
      <c r="B570" s="146" t="s">
        <v>7</v>
      </c>
      <c r="C570" s="146" t="s">
        <v>29</v>
      </c>
      <c r="D570" s="145">
        <v>88262</v>
      </c>
      <c r="E570" s="216" t="s">
        <v>58</v>
      </c>
      <c r="F570" s="148" t="s">
        <v>32</v>
      </c>
      <c r="G570" s="149">
        <v>0.25</v>
      </c>
      <c r="H570" s="304">
        <v>17.28</v>
      </c>
      <c r="I570" s="147">
        <f>ROUND(G570*H570,2)</f>
        <v>4.32</v>
      </c>
    </row>
    <row r="571" spans="1:9" ht="12.75">
      <c r="A571" s="146" t="s">
        <v>680</v>
      </c>
      <c r="B571" s="146" t="s">
        <v>7</v>
      </c>
      <c r="C571" s="146" t="s">
        <v>29</v>
      </c>
      <c r="D571" s="145">
        <v>88316</v>
      </c>
      <c r="E571" s="216" t="s">
        <v>10</v>
      </c>
      <c r="F571" s="150" t="s">
        <v>32</v>
      </c>
      <c r="G571" s="149">
        <v>0.25</v>
      </c>
      <c r="H571" s="304">
        <v>13.47</v>
      </c>
      <c r="I571" s="147">
        <f>ROUND(G571*H571,2)</f>
        <v>3.37</v>
      </c>
    </row>
    <row r="572" spans="1:9" ht="25.5">
      <c r="A572" s="200" t="s">
        <v>681</v>
      </c>
      <c r="B572" s="201" t="s">
        <v>7</v>
      </c>
      <c r="C572" s="201" t="s">
        <v>34</v>
      </c>
      <c r="D572" s="160">
        <v>9733</v>
      </c>
      <c r="E572" s="174" t="s">
        <v>59</v>
      </c>
      <c r="F572" s="162" t="s">
        <v>30</v>
      </c>
      <c r="G572" s="205">
        <v>1</v>
      </c>
      <c r="H572" s="164"/>
      <c r="I572" s="207">
        <f>ROUND(SUM(I573:I574),2)</f>
        <v>152.24</v>
      </c>
    </row>
    <row r="573" spans="1:9" ht="25.5">
      <c r="A573" s="146" t="s">
        <v>682</v>
      </c>
      <c r="B573" s="146" t="s">
        <v>8</v>
      </c>
      <c r="C573" s="146" t="s">
        <v>34</v>
      </c>
      <c r="D573" s="145">
        <v>10110</v>
      </c>
      <c r="E573" s="261" t="s">
        <v>59</v>
      </c>
      <c r="F573" s="148" t="s">
        <v>30</v>
      </c>
      <c r="G573" s="149">
        <v>1</v>
      </c>
      <c r="H573" s="304">
        <v>147.06</v>
      </c>
      <c r="I573" s="147">
        <f>ROUND(G573*H573,2)</f>
        <v>147.06</v>
      </c>
    </row>
    <row r="574" spans="1:9" ht="12.75">
      <c r="A574" s="146" t="s">
        <v>683</v>
      </c>
      <c r="B574" s="146" t="s">
        <v>7</v>
      </c>
      <c r="C574" s="146" t="s">
        <v>29</v>
      </c>
      <c r="D574" s="145">
        <v>88262</v>
      </c>
      <c r="E574" s="216" t="s">
        <v>58</v>
      </c>
      <c r="F574" s="148" t="s">
        <v>32</v>
      </c>
      <c r="G574" s="149">
        <v>0.3</v>
      </c>
      <c r="H574" s="304">
        <v>17.28</v>
      </c>
      <c r="I574" s="147">
        <f>ROUND(G574*H574,2)</f>
        <v>5.18</v>
      </c>
    </row>
    <row r="575" spans="1:9" ht="25.5">
      <c r="A575" s="200" t="s">
        <v>684</v>
      </c>
      <c r="B575" s="201" t="s">
        <v>7</v>
      </c>
      <c r="C575" s="201" t="s">
        <v>34</v>
      </c>
      <c r="D575" s="160">
        <v>4662</v>
      </c>
      <c r="E575" s="174" t="s">
        <v>60</v>
      </c>
      <c r="F575" s="162" t="s">
        <v>30</v>
      </c>
      <c r="G575" s="205">
        <v>1</v>
      </c>
      <c r="H575" s="164"/>
      <c r="I575" s="207">
        <f>ROUND(SUM(I576:I579),2)</f>
        <v>156.3</v>
      </c>
    </row>
    <row r="576" spans="1:9" ht="25.5">
      <c r="A576" s="146" t="s">
        <v>685</v>
      </c>
      <c r="B576" s="146" t="s">
        <v>8</v>
      </c>
      <c r="C576" s="146" t="s">
        <v>34</v>
      </c>
      <c r="D576" s="145">
        <v>4304</v>
      </c>
      <c r="E576" s="261" t="s">
        <v>61</v>
      </c>
      <c r="F576" s="148" t="s">
        <v>30</v>
      </c>
      <c r="G576" s="149">
        <v>1</v>
      </c>
      <c r="H576" s="304">
        <v>70</v>
      </c>
      <c r="I576" s="147">
        <f>ROUND(G576*H576,2)</f>
        <v>70</v>
      </c>
    </row>
    <row r="577" spans="1:9" ht="25.5">
      <c r="A577" s="146" t="s">
        <v>686</v>
      </c>
      <c r="B577" s="146" t="s">
        <v>8</v>
      </c>
      <c r="C577" s="146" t="s">
        <v>34</v>
      </c>
      <c r="D577" s="145">
        <v>4305</v>
      </c>
      <c r="E577" s="261" t="s">
        <v>62</v>
      </c>
      <c r="F577" s="148" t="s">
        <v>30</v>
      </c>
      <c r="G577" s="149">
        <v>1</v>
      </c>
      <c r="H577" s="304">
        <v>45</v>
      </c>
      <c r="I577" s="147">
        <f>ROUND(G577*H577,2)</f>
        <v>45</v>
      </c>
    </row>
    <row r="578" spans="1:9" ht="12.75">
      <c r="A578" s="146" t="s">
        <v>687</v>
      </c>
      <c r="B578" s="146" t="s">
        <v>7</v>
      </c>
      <c r="C578" s="146" t="s">
        <v>29</v>
      </c>
      <c r="D578" s="145">
        <v>88262</v>
      </c>
      <c r="E578" s="216" t="s">
        <v>58</v>
      </c>
      <c r="F578" s="148" t="s">
        <v>32</v>
      </c>
      <c r="G578" s="149">
        <v>2</v>
      </c>
      <c r="H578" s="304">
        <v>17.28</v>
      </c>
      <c r="I578" s="147">
        <f>ROUND(G578*H578,2)</f>
        <v>34.56</v>
      </c>
    </row>
    <row r="579" spans="1:9" ht="12.75">
      <c r="A579" s="146" t="s">
        <v>688</v>
      </c>
      <c r="B579" s="146" t="s">
        <v>7</v>
      </c>
      <c r="C579" s="146" t="s">
        <v>29</v>
      </c>
      <c r="D579" s="145">
        <v>88316</v>
      </c>
      <c r="E579" s="216" t="s">
        <v>10</v>
      </c>
      <c r="F579" s="150" t="s">
        <v>32</v>
      </c>
      <c r="G579" s="149">
        <v>0.5</v>
      </c>
      <c r="H579" s="304">
        <v>13.47</v>
      </c>
      <c r="I579" s="147">
        <f>ROUND(G579*H579,2)</f>
        <v>6.74</v>
      </c>
    </row>
    <row r="580" spans="1:9" ht="12.75">
      <c r="A580" s="200" t="s">
        <v>689</v>
      </c>
      <c r="B580" s="201" t="s">
        <v>7</v>
      </c>
      <c r="C580" s="201" t="s">
        <v>29</v>
      </c>
      <c r="D580" s="160">
        <v>9537</v>
      </c>
      <c r="E580" s="174" t="s">
        <v>76</v>
      </c>
      <c r="F580" s="162" t="s">
        <v>48</v>
      </c>
      <c r="G580" s="205">
        <v>1</v>
      </c>
      <c r="H580" s="164"/>
      <c r="I580" s="207">
        <f>ROUND(SUM(I581:I582),2)</f>
        <v>1.6</v>
      </c>
    </row>
    <row r="581" spans="1:9" ht="12.75">
      <c r="A581" s="146" t="s">
        <v>690</v>
      </c>
      <c r="B581" s="146" t="s">
        <v>8</v>
      </c>
      <c r="C581" s="146" t="s">
        <v>29</v>
      </c>
      <c r="D581" s="145">
        <v>3</v>
      </c>
      <c r="E581" s="261" t="s">
        <v>77</v>
      </c>
      <c r="F581" s="148" t="s">
        <v>78</v>
      </c>
      <c r="G581" s="149">
        <v>0.05</v>
      </c>
      <c r="H581" s="304">
        <v>4.93</v>
      </c>
      <c r="I581" s="147">
        <f>ROUND(G581*H581,2)</f>
        <v>0.25</v>
      </c>
    </row>
    <row r="582" spans="1:9" ht="12.75">
      <c r="A582" s="146" t="s">
        <v>691</v>
      </c>
      <c r="B582" s="146" t="s">
        <v>7</v>
      </c>
      <c r="C582" s="146" t="s">
        <v>29</v>
      </c>
      <c r="D582" s="145">
        <v>88316</v>
      </c>
      <c r="E582" s="216" t="s">
        <v>10</v>
      </c>
      <c r="F582" s="150" t="s">
        <v>32</v>
      </c>
      <c r="G582" s="149">
        <v>0.1</v>
      </c>
      <c r="H582" s="304">
        <v>13.47</v>
      </c>
      <c r="I582" s="147">
        <f>ROUND(G582*H582,2)</f>
        <v>1.35</v>
      </c>
    </row>
    <row r="583" spans="1:9" ht="25.5">
      <c r="A583" s="95" t="s">
        <v>854</v>
      </c>
      <c r="B583" s="96"/>
      <c r="C583" s="96"/>
      <c r="D583" s="97"/>
      <c r="E583" s="98" t="s">
        <v>897</v>
      </c>
      <c r="F583" s="99"/>
      <c r="G583" s="100"/>
      <c r="H583" s="101"/>
      <c r="I583" s="102"/>
    </row>
    <row r="584" spans="1:9" ht="12.75">
      <c r="A584" s="103"/>
      <c r="B584" s="104"/>
      <c r="C584" s="104"/>
      <c r="D584" s="105"/>
      <c r="E584" s="106" t="s">
        <v>898</v>
      </c>
      <c r="F584" s="107"/>
      <c r="G584" s="108"/>
      <c r="H584" s="109"/>
      <c r="I584" s="110"/>
    </row>
    <row r="585" spans="1:9" ht="12.75">
      <c r="A585" s="103" t="s">
        <v>853</v>
      </c>
      <c r="B585" s="104"/>
      <c r="C585" s="104"/>
      <c r="D585" s="105"/>
      <c r="E585" s="106" t="s">
        <v>139</v>
      </c>
      <c r="F585" s="107"/>
      <c r="G585" s="108"/>
      <c r="H585" s="109"/>
      <c r="I585" s="110"/>
    </row>
    <row r="586" spans="1:9" ht="25.5">
      <c r="A586" s="200" t="s">
        <v>855</v>
      </c>
      <c r="B586" s="201" t="s">
        <v>7</v>
      </c>
      <c r="C586" s="201" t="s">
        <v>22</v>
      </c>
      <c r="D586" s="202" t="s">
        <v>21</v>
      </c>
      <c r="E586" s="203" t="s">
        <v>142</v>
      </c>
      <c r="F586" s="204" t="s">
        <v>30</v>
      </c>
      <c r="G586" s="205">
        <v>1</v>
      </c>
      <c r="H586" s="206"/>
      <c r="I586" s="207">
        <f>ROUND(SUM(I587:I588),2)</f>
        <v>836.32</v>
      </c>
    </row>
    <row r="587" spans="1:9" ht="25.5">
      <c r="A587" s="218" t="s">
        <v>899</v>
      </c>
      <c r="B587" s="219" t="s">
        <v>7</v>
      </c>
      <c r="C587" s="219" t="s">
        <v>22</v>
      </c>
      <c r="D587" s="220" t="s">
        <v>91</v>
      </c>
      <c r="E587" s="221" t="s">
        <v>729</v>
      </c>
      <c r="F587" s="222" t="s">
        <v>93</v>
      </c>
      <c r="G587" s="223">
        <v>402</v>
      </c>
      <c r="H587" s="303">
        <v>1.76</v>
      </c>
      <c r="I587" s="147">
        <f>ROUND(G587*H587,2)</f>
        <v>707.52</v>
      </c>
    </row>
    <row r="588" spans="1:9" ht="12.75">
      <c r="A588" s="218" t="s">
        <v>900</v>
      </c>
      <c r="B588" s="146" t="s">
        <v>7</v>
      </c>
      <c r="C588" s="146" t="s">
        <v>29</v>
      </c>
      <c r="D588" s="145">
        <v>99776</v>
      </c>
      <c r="E588" s="224" t="s">
        <v>41</v>
      </c>
      <c r="F588" s="148" t="s">
        <v>32</v>
      </c>
      <c r="G588" s="149">
        <v>5</v>
      </c>
      <c r="H588" s="304">
        <v>25.76</v>
      </c>
      <c r="I588" s="147">
        <f>ROUND(G588*H588,2)</f>
        <v>128.8</v>
      </c>
    </row>
    <row r="589" spans="1:9" ht="12.75">
      <c r="A589" s="200" t="s">
        <v>856</v>
      </c>
      <c r="B589" s="201" t="s">
        <v>7</v>
      </c>
      <c r="C589" s="201" t="s">
        <v>22</v>
      </c>
      <c r="D589" s="202" t="s">
        <v>21</v>
      </c>
      <c r="E589" s="203" t="s">
        <v>40</v>
      </c>
      <c r="F589" s="204" t="s">
        <v>30</v>
      </c>
      <c r="G589" s="205">
        <v>1</v>
      </c>
      <c r="H589" s="164"/>
      <c r="I589" s="207">
        <f>ROUND(SUM(I590),2)</f>
        <v>142.88</v>
      </c>
    </row>
    <row r="590" spans="1:9" ht="12.75">
      <c r="A590" s="225" t="s">
        <v>901</v>
      </c>
      <c r="B590" s="226" t="s">
        <v>8</v>
      </c>
      <c r="C590" s="226" t="s">
        <v>9</v>
      </c>
      <c r="D590" s="227">
        <v>1</v>
      </c>
      <c r="E590" s="224" t="s">
        <v>40</v>
      </c>
      <c r="F590" s="228" t="s">
        <v>30</v>
      </c>
      <c r="G590" s="229">
        <v>1</v>
      </c>
      <c r="H590" s="305">
        <v>142.88</v>
      </c>
      <c r="I590" s="147">
        <f>ROUND(G590*H590,2)</f>
        <v>142.88</v>
      </c>
    </row>
    <row r="591" spans="1:9" ht="12.75">
      <c r="A591" s="200" t="s">
        <v>857</v>
      </c>
      <c r="B591" s="201" t="s">
        <v>7</v>
      </c>
      <c r="C591" s="201" t="s">
        <v>22</v>
      </c>
      <c r="D591" s="160" t="s">
        <v>11</v>
      </c>
      <c r="E591" s="174" t="s">
        <v>44</v>
      </c>
      <c r="F591" s="162" t="s">
        <v>30</v>
      </c>
      <c r="G591" s="205">
        <v>1</v>
      </c>
      <c r="H591" s="164"/>
      <c r="I591" s="207">
        <f>ROUND(SUM(I592:I593),2)</f>
        <v>1902.68</v>
      </c>
    </row>
    <row r="592" spans="1:9" ht="12.75">
      <c r="A592" s="146" t="s">
        <v>902</v>
      </c>
      <c r="B592" s="146" t="s">
        <v>7</v>
      </c>
      <c r="C592" s="146" t="s">
        <v>29</v>
      </c>
      <c r="D592" s="145">
        <v>99776</v>
      </c>
      <c r="E592" s="224" t="s">
        <v>41</v>
      </c>
      <c r="F592" s="148" t="s">
        <v>32</v>
      </c>
      <c r="G592" s="149">
        <v>40</v>
      </c>
      <c r="H592" s="304">
        <v>25.76</v>
      </c>
      <c r="I592" s="147">
        <f>ROUND(G592*H592,2)</f>
        <v>1030.4</v>
      </c>
    </row>
    <row r="593" spans="1:9" ht="12.75">
      <c r="A593" s="146" t="s">
        <v>903</v>
      </c>
      <c r="B593" s="146" t="s">
        <v>7</v>
      </c>
      <c r="C593" s="146" t="s">
        <v>29</v>
      </c>
      <c r="D593" s="145">
        <v>90777</v>
      </c>
      <c r="E593" s="224" t="s">
        <v>143</v>
      </c>
      <c r="F593" s="148" t="s">
        <v>32</v>
      </c>
      <c r="G593" s="149">
        <v>12</v>
      </c>
      <c r="H593" s="304">
        <v>72.69</v>
      </c>
      <c r="I593" s="147">
        <f>ROUND(G593*H593,2)</f>
        <v>872.28</v>
      </c>
    </row>
    <row r="594" spans="1:9" ht="25.5">
      <c r="A594" s="200" t="s">
        <v>858</v>
      </c>
      <c r="B594" s="201" t="s">
        <v>7</v>
      </c>
      <c r="C594" s="201" t="s">
        <v>34</v>
      </c>
      <c r="D594" s="160">
        <v>9203</v>
      </c>
      <c r="E594" s="174" t="s">
        <v>45</v>
      </c>
      <c r="F594" s="162" t="s">
        <v>46</v>
      </c>
      <c r="G594" s="205">
        <v>1</v>
      </c>
      <c r="H594" s="164"/>
      <c r="I594" s="207">
        <f>ROUND(SUM(I595:I595),2)</f>
        <v>0.5</v>
      </c>
    </row>
    <row r="595" spans="1:9" ht="12.75">
      <c r="A595" s="146" t="s">
        <v>904</v>
      </c>
      <c r="B595" s="146" t="s">
        <v>8</v>
      </c>
      <c r="C595" s="146" t="s">
        <v>34</v>
      </c>
      <c r="D595" s="145">
        <v>9483</v>
      </c>
      <c r="E595" s="230" t="s">
        <v>45</v>
      </c>
      <c r="F595" s="148" t="s">
        <v>46</v>
      </c>
      <c r="G595" s="149">
        <v>1</v>
      </c>
      <c r="H595" s="304">
        <v>0.5</v>
      </c>
      <c r="I595" s="147">
        <f>ROUND(G595*H595,2)</f>
        <v>0.5</v>
      </c>
    </row>
    <row r="596" spans="1:9" ht="12.75">
      <c r="A596" s="187" t="s">
        <v>859</v>
      </c>
      <c r="B596" s="187" t="s">
        <v>7</v>
      </c>
      <c r="C596" s="187" t="s">
        <v>29</v>
      </c>
      <c r="D596" s="192" t="s">
        <v>730</v>
      </c>
      <c r="E596" s="174" t="s">
        <v>731</v>
      </c>
      <c r="F596" s="265" t="s">
        <v>100</v>
      </c>
      <c r="G596" s="266" t="s">
        <v>732</v>
      </c>
      <c r="H596" s="264"/>
      <c r="I596" s="207">
        <f>ROUND(SUM(I597:I605),2)</f>
        <v>85.59</v>
      </c>
    </row>
    <row r="597" spans="1:9" ht="25.5">
      <c r="A597" s="146" t="s">
        <v>905</v>
      </c>
      <c r="B597" s="146" t="s">
        <v>8</v>
      </c>
      <c r="C597" s="146" t="s">
        <v>29</v>
      </c>
      <c r="D597" s="145" t="s">
        <v>733</v>
      </c>
      <c r="E597" s="230" t="s">
        <v>734</v>
      </c>
      <c r="F597" s="148" t="s">
        <v>30</v>
      </c>
      <c r="G597" s="267" t="s">
        <v>735</v>
      </c>
      <c r="H597" s="304">
        <v>39.18</v>
      </c>
      <c r="I597" s="147">
        <f>ROUND(G597*H597,2)</f>
        <v>17</v>
      </c>
    </row>
    <row r="598" spans="1:9" ht="25.5">
      <c r="A598" s="146" t="s">
        <v>906</v>
      </c>
      <c r="B598" s="146" t="s">
        <v>8</v>
      </c>
      <c r="C598" s="146" t="s">
        <v>29</v>
      </c>
      <c r="D598" s="145" t="s">
        <v>736</v>
      </c>
      <c r="E598" s="230" t="s">
        <v>737</v>
      </c>
      <c r="F598" s="148" t="s">
        <v>117</v>
      </c>
      <c r="G598" s="267" t="s">
        <v>738</v>
      </c>
      <c r="H598" s="304">
        <v>23.83</v>
      </c>
      <c r="I598" s="147">
        <f aca="true" t="shared" si="22" ref="I598:I605">ROUND(G598*H598,2)</f>
        <v>40.33</v>
      </c>
    </row>
    <row r="599" spans="1:9" ht="25.5">
      <c r="A599" s="146" t="s">
        <v>907</v>
      </c>
      <c r="B599" s="146" t="s">
        <v>8</v>
      </c>
      <c r="C599" s="146" t="s">
        <v>29</v>
      </c>
      <c r="D599" s="145" t="s">
        <v>739</v>
      </c>
      <c r="E599" s="230" t="s">
        <v>740</v>
      </c>
      <c r="F599" s="148" t="s">
        <v>117</v>
      </c>
      <c r="G599" s="267" t="s">
        <v>741</v>
      </c>
      <c r="H599" s="304">
        <v>10.74</v>
      </c>
      <c r="I599" s="147">
        <f t="shared" si="22"/>
        <v>13.18</v>
      </c>
    </row>
    <row r="600" spans="1:9" ht="12.75">
      <c r="A600" s="146" t="s">
        <v>908</v>
      </c>
      <c r="B600" s="146" t="s">
        <v>8</v>
      </c>
      <c r="C600" s="146" t="s">
        <v>29</v>
      </c>
      <c r="D600" s="145" t="s">
        <v>742</v>
      </c>
      <c r="E600" s="230" t="s">
        <v>743</v>
      </c>
      <c r="F600" s="148" t="s">
        <v>31</v>
      </c>
      <c r="G600" s="267" t="s">
        <v>744</v>
      </c>
      <c r="H600" s="304">
        <v>12.5</v>
      </c>
      <c r="I600" s="147">
        <f t="shared" si="22"/>
        <v>0.54</v>
      </c>
    </row>
    <row r="601" spans="1:9" ht="12.75">
      <c r="A601" s="146" t="s">
        <v>909</v>
      </c>
      <c r="B601" s="146" t="s">
        <v>7</v>
      </c>
      <c r="C601" s="146" t="s">
        <v>29</v>
      </c>
      <c r="D601" s="145" t="s">
        <v>745</v>
      </c>
      <c r="E601" s="230" t="s">
        <v>746</v>
      </c>
      <c r="F601" s="148" t="s">
        <v>32</v>
      </c>
      <c r="G601" s="267" t="s">
        <v>747</v>
      </c>
      <c r="H601" s="304">
        <v>14.69</v>
      </c>
      <c r="I601" s="147">
        <f t="shared" si="22"/>
        <v>3</v>
      </c>
    </row>
    <row r="602" spans="1:9" ht="12.75">
      <c r="A602" s="146" t="s">
        <v>910</v>
      </c>
      <c r="B602" s="146" t="s">
        <v>7</v>
      </c>
      <c r="C602" s="146" t="s">
        <v>29</v>
      </c>
      <c r="D602" s="145" t="s">
        <v>748</v>
      </c>
      <c r="E602" s="230" t="s">
        <v>749</v>
      </c>
      <c r="F602" s="148" t="s">
        <v>32</v>
      </c>
      <c r="G602" s="267" t="s">
        <v>750</v>
      </c>
      <c r="H602" s="304">
        <v>17.28</v>
      </c>
      <c r="I602" s="147">
        <f t="shared" si="22"/>
        <v>10.59</v>
      </c>
    </row>
    <row r="603" spans="1:9" ht="25.5">
      <c r="A603" s="146" t="s">
        <v>911</v>
      </c>
      <c r="B603" s="146" t="s">
        <v>7</v>
      </c>
      <c r="C603" s="146" t="s">
        <v>29</v>
      </c>
      <c r="D603" s="145" t="s">
        <v>751</v>
      </c>
      <c r="E603" s="230" t="s">
        <v>752</v>
      </c>
      <c r="F603" s="148" t="s">
        <v>252</v>
      </c>
      <c r="G603" s="267" t="s">
        <v>753</v>
      </c>
      <c r="H603" s="304">
        <v>21.89</v>
      </c>
      <c r="I603" s="147">
        <f t="shared" si="22"/>
        <v>0.1</v>
      </c>
    </row>
    <row r="604" spans="1:9" ht="25.5">
      <c r="A604" s="146" t="s">
        <v>912</v>
      </c>
      <c r="B604" s="146" t="s">
        <v>7</v>
      </c>
      <c r="C604" s="146" t="s">
        <v>29</v>
      </c>
      <c r="D604" s="145" t="s">
        <v>754</v>
      </c>
      <c r="E604" s="230" t="s">
        <v>755</v>
      </c>
      <c r="F604" s="148" t="s">
        <v>255</v>
      </c>
      <c r="G604" s="267" t="s">
        <v>756</v>
      </c>
      <c r="H604" s="304">
        <v>19.43</v>
      </c>
      <c r="I604" s="147">
        <f t="shared" si="22"/>
        <v>0.37</v>
      </c>
    </row>
    <row r="605" spans="1:9" ht="25.5">
      <c r="A605" s="146" t="s">
        <v>913</v>
      </c>
      <c r="B605" s="146" t="s">
        <v>7</v>
      </c>
      <c r="C605" s="146" t="s">
        <v>29</v>
      </c>
      <c r="D605" s="145" t="s">
        <v>757</v>
      </c>
      <c r="E605" s="230" t="s">
        <v>758</v>
      </c>
      <c r="F605" s="148" t="s">
        <v>98</v>
      </c>
      <c r="G605" s="267" t="s">
        <v>759</v>
      </c>
      <c r="H605" s="304">
        <v>319.21</v>
      </c>
      <c r="I605" s="147">
        <f t="shared" si="22"/>
        <v>0.48</v>
      </c>
    </row>
    <row r="606" spans="1:9" ht="12.75">
      <c r="A606" s="103" t="s">
        <v>860</v>
      </c>
      <c r="B606" s="104"/>
      <c r="C606" s="104"/>
      <c r="D606" s="105"/>
      <c r="E606" s="106" t="s">
        <v>141</v>
      </c>
      <c r="F606" s="107"/>
      <c r="G606" s="108"/>
      <c r="H606" s="262"/>
      <c r="I606" s="110"/>
    </row>
    <row r="607" spans="1:9" ht="12.75">
      <c r="A607" s="168" t="s">
        <v>861</v>
      </c>
      <c r="B607" s="169" t="s">
        <v>7</v>
      </c>
      <c r="C607" s="169" t="s">
        <v>34</v>
      </c>
      <c r="D607" s="170">
        <v>3472</v>
      </c>
      <c r="E607" s="171" t="s">
        <v>167</v>
      </c>
      <c r="F607" s="172" t="s">
        <v>172</v>
      </c>
      <c r="G607" s="173">
        <v>1</v>
      </c>
      <c r="H607" s="263"/>
      <c r="I607" s="207">
        <f>ROUND(SUM(I608:I613),2)</f>
        <v>45.64</v>
      </c>
    </row>
    <row r="608" spans="1:9" ht="12.75">
      <c r="A608" s="231" t="s">
        <v>914</v>
      </c>
      <c r="B608" s="232" t="s">
        <v>8</v>
      </c>
      <c r="C608" s="232" t="s">
        <v>34</v>
      </c>
      <c r="D608" s="233">
        <v>1569</v>
      </c>
      <c r="E608" s="234" t="s">
        <v>168</v>
      </c>
      <c r="F608" s="235" t="s">
        <v>117</v>
      </c>
      <c r="G608" s="236">
        <v>4</v>
      </c>
      <c r="H608" s="306">
        <v>6.5</v>
      </c>
      <c r="I608" s="147">
        <f aca="true" t="shared" si="23" ref="I608:I613">ROUND(G608*H608,2)</f>
        <v>26</v>
      </c>
    </row>
    <row r="609" spans="1:9" ht="12.75">
      <c r="A609" s="231" t="s">
        <v>915</v>
      </c>
      <c r="B609" s="232" t="s">
        <v>8</v>
      </c>
      <c r="C609" s="232" t="s">
        <v>34</v>
      </c>
      <c r="D609" s="233">
        <v>6995</v>
      </c>
      <c r="E609" s="234" t="s">
        <v>169</v>
      </c>
      <c r="F609" s="235" t="s">
        <v>117</v>
      </c>
      <c r="G609" s="236">
        <v>2.61</v>
      </c>
      <c r="H609" s="306">
        <v>2.3</v>
      </c>
      <c r="I609" s="147">
        <f t="shared" si="23"/>
        <v>6</v>
      </c>
    </row>
    <row r="610" spans="1:9" ht="12.75">
      <c r="A610" s="231" t="s">
        <v>916</v>
      </c>
      <c r="B610" s="232" t="s">
        <v>8</v>
      </c>
      <c r="C610" s="232" t="s">
        <v>79</v>
      </c>
      <c r="D610" s="233">
        <v>5067</v>
      </c>
      <c r="E610" s="234" t="s">
        <v>170</v>
      </c>
      <c r="F610" s="235" t="s">
        <v>31</v>
      </c>
      <c r="G610" s="236">
        <v>0.04</v>
      </c>
      <c r="H610" s="306">
        <v>13.55</v>
      </c>
      <c r="I610" s="147">
        <f t="shared" si="23"/>
        <v>0.54</v>
      </c>
    </row>
    <row r="611" spans="1:9" ht="12.75">
      <c r="A611" s="231" t="s">
        <v>917</v>
      </c>
      <c r="B611" s="232" t="s">
        <v>8</v>
      </c>
      <c r="C611" s="232" t="s">
        <v>79</v>
      </c>
      <c r="D611" s="233">
        <v>10567</v>
      </c>
      <c r="E611" s="234" t="s">
        <v>171</v>
      </c>
      <c r="F611" s="235" t="s">
        <v>117</v>
      </c>
      <c r="G611" s="236">
        <v>1.05</v>
      </c>
      <c r="H611" s="306">
        <v>6.18</v>
      </c>
      <c r="I611" s="147">
        <f t="shared" si="23"/>
        <v>6.49</v>
      </c>
    </row>
    <row r="612" spans="1:9" ht="12.75">
      <c r="A612" s="231" t="s">
        <v>918</v>
      </c>
      <c r="B612" s="146" t="s">
        <v>7</v>
      </c>
      <c r="C612" s="146" t="s">
        <v>29</v>
      </c>
      <c r="D612" s="145">
        <v>88262</v>
      </c>
      <c r="E612" s="144" t="s">
        <v>58</v>
      </c>
      <c r="F612" s="148" t="s">
        <v>32</v>
      </c>
      <c r="G612" s="149">
        <v>0.32</v>
      </c>
      <c r="H612" s="304">
        <v>17.28</v>
      </c>
      <c r="I612" s="147">
        <f t="shared" si="23"/>
        <v>5.53</v>
      </c>
    </row>
    <row r="613" spans="1:9" ht="12.75">
      <c r="A613" s="231" t="s">
        <v>919</v>
      </c>
      <c r="B613" s="146" t="s">
        <v>7</v>
      </c>
      <c r="C613" s="146" t="s">
        <v>29</v>
      </c>
      <c r="D613" s="145">
        <v>88316</v>
      </c>
      <c r="E613" s="144" t="s">
        <v>10</v>
      </c>
      <c r="F613" s="150" t="s">
        <v>32</v>
      </c>
      <c r="G613" s="149">
        <v>0.08</v>
      </c>
      <c r="H613" s="304">
        <v>13.47</v>
      </c>
      <c r="I613" s="147">
        <f t="shared" si="23"/>
        <v>1.08</v>
      </c>
    </row>
    <row r="614" spans="1:9" ht="25.5">
      <c r="A614" s="187" t="s">
        <v>862</v>
      </c>
      <c r="B614" s="159" t="s">
        <v>7</v>
      </c>
      <c r="C614" s="160" t="s">
        <v>79</v>
      </c>
      <c r="D614" s="160">
        <v>97622</v>
      </c>
      <c r="E614" s="161" t="s">
        <v>97</v>
      </c>
      <c r="F614" s="162" t="s">
        <v>98</v>
      </c>
      <c r="G614" s="163">
        <v>1</v>
      </c>
      <c r="H614" s="164"/>
      <c r="I614" s="165">
        <f>ROUND(SUM(I615:I616),2)</f>
        <v>35.21</v>
      </c>
    </row>
    <row r="615" spans="1:9" ht="12.75">
      <c r="A615" s="146" t="s">
        <v>920</v>
      </c>
      <c r="B615" s="237" t="s">
        <v>7</v>
      </c>
      <c r="C615" s="237" t="s">
        <v>29</v>
      </c>
      <c r="D615" s="238">
        <v>88316</v>
      </c>
      <c r="E615" s="239" t="s">
        <v>10</v>
      </c>
      <c r="F615" s="148" t="s">
        <v>32</v>
      </c>
      <c r="G615" s="240">
        <v>2.324</v>
      </c>
      <c r="H615" s="304">
        <v>13.47</v>
      </c>
      <c r="I615" s="177">
        <f>ROUND(G615*H615,2)</f>
        <v>31.3</v>
      </c>
    </row>
    <row r="616" spans="1:9" ht="12.75">
      <c r="A616" s="146" t="s">
        <v>921</v>
      </c>
      <c r="B616" s="241" t="s">
        <v>7</v>
      </c>
      <c r="C616" s="241" t="s">
        <v>29</v>
      </c>
      <c r="D616" s="238">
        <v>88309</v>
      </c>
      <c r="E616" s="242" t="s">
        <v>99</v>
      </c>
      <c r="F616" s="148" t="s">
        <v>32</v>
      </c>
      <c r="G616" s="240">
        <v>0.225</v>
      </c>
      <c r="H616" s="304">
        <v>17.37</v>
      </c>
      <c r="I616" s="177">
        <f>ROUND(G616*H616,2)</f>
        <v>3.91</v>
      </c>
    </row>
    <row r="617" spans="1:9" ht="12.75">
      <c r="A617" s="187" t="s">
        <v>863</v>
      </c>
      <c r="B617" s="159" t="s">
        <v>7</v>
      </c>
      <c r="C617" s="159" t="s">
        <v>25</v>
      </c>
      <c r="D617" s="160" t="s">
        <v>101</v>
      </c>
      <c r="E617" s="166" t="s">
        <v>102</v>
      </c>
      <c r="F617" s="162" t="s">
        <v>98</v>
      </c>
      <c r="G617" s="163">
        <v>1</v>
      </c>
      <c r="H617" s="164"/>
      <c r="I617" s="165">
        <f>ROUND(SUM(I618:I620),2)</f>
        <v>390.74</v>
      </c>
    </row>
    <row r="618" spans="1:9" ht="12.75">
      <c r="A618" s="146" t="s">
        <v>922</v>
      </c>
      <c r="B618" s="237" t="s">
        <v>8</v>
      </c>
      <c r="C618" s="237" t="s">
        <v>25</v>
      </c>
      <c r="D618" s="238" t="s">
        <v>103</v>
      </c>
      <c r="E618" s="239" t="s">
        <v>104</v>
      </c>
      <c r="F618" s="148" t="s">
        <v>32</v>
      </c>
      <c r="G618" s="240">
        <v>2.5</v>
      </c>
      <c r="H618" s="305">
        <v>89.35</v>
      </c>
      <c r="I618" s="177">
        <f>ROUND(G618*H618,2)</f>
        <v>223.38</v>
      </c>
    </row>
    <row r="619" spans="1:9" ht="12.75">
      <c r="A619" s="146" t="s">
        <v>923</v>
      </c>
      <c r="B619" s="237" t="s">
        <v>8</v>
      </c>
      <c r="C619" s="237" t="s">
        <v>25</v>
      </c>
      <c r="D619" s="238" t="s">
        <v>105</v>
      </c>
      <c r="E619" s="239" t="s">
        <v>106</v>
      </c>
      <c r="F619" s="148" t="s">
        <v>32</v>
      </c>
      <c r="G619" s="240">
        <v>7.5</v>
      </c>
      <c r="H619" s="305">
        <v>18.84</v>
      </c>
      <c r="I619" s="177">
        <f>ROUND(G619*H619,2)</f>
        <v>141.3</v>
      </c>
    </row>
    <row r="620" spans="1:9" ht="12.75">
      <c r="A620" s="146" t="s">
        <v>924</v>
      </c>
      <c r="B620" s="241" t="s">
        <v>7</v>
      </c>
      <c r="C620" s="241" t="s">
        <v>29</v>
      </c>
      <c r="D620" s="238">
        <v>88309</v>
      </c>
      <c r="E620" s="242" t="s">
        <v>99</v>
      </c>
      <c r="F620" s="148" t="s">
        <v>32</v>
      </c>
      <c r="G620" s="240">
        <v>1.5</v>
      </c>
      <c r="H620" s="304">
        <v>17.37</v>
      </c>
      <c r="I620" s="177">
        <f>ROUND(G620*H620,2)</f>
        <v>26.06</v>
      </c>
    </row>
    <row r="621" spans="1:9" ht="12.75">
      <c r="A621" s="187" t="s">
        <v>864</v>
      </c>
      <c r="B621" s="159" t="s">
        <v>7</v>
      </c>
      <c r="C621" s="159" t="s">
        <v>29</v>
      </c>
      <c r="D621" s="160">
        <v>72142</v>
      </c>
      <c r="E621" s="166" t="s">
        <v>107</v>
      </c>
      <c r="F621" s="167" t="s">
        <v>30</v>
      </c>
      <c r="G621" s="163">
        <v>1</v>
      </c>
      <c r="H621" s="164"/>
      <c r="I621" s="165">
        <f>ROUND(SUM(I622),2)</f>
        <v>8.27</v>
      </c>
    </row>
    <row r="622" spans="1:9" ht="12.75">
      <c r="A622" s="146" t="s">
        <v>925</v>
      </c>
      <c r="B622" s="241" t="s">
        <v>7</v>
      </c>
      <c r="C622" s="241" t="s">
        <v>29</v>
      </c>
      <c r="D622" s="238">
        <v>88261</v>
      </c>
      <c r="E622" s="239" t="s">
        <v>108</v>
      </c>
      <c r="F622" s="148" t="s">
        <v>32</v>
      </c>
      <c r="G622" s="240">
        <v>0.5</v>
      </c>
      <c r="H622" s="305">
        <v>16.54</v>
      </c>
      <c r="I622" s="177">
        <f>ROUND(G622*H622,2)</f>
        <v>8.27</v>
      </c>
    </row>
    <row r="623" spans="1:9" ht="12.75">
      <c r="A623" s="187" t="s">
        <v>865</v>
      </c>
      <c r="B623" s="159" t="s">
        <v>7</v>
      </c>
      <c r="C623" s="159" t="s">
        <v>25</v>
      </c>
      <c r="D623" s="160" t="s">
        <v>109</v>
      </c>
      <c r="E623" s="166" t="s">
        <v>110</v>
      </c>
      <c r="F623" s="162" t="s">
        <v>98</v>
      </c>
      <c r="G623" s="163">
        <v>1</v>
      </c>
      <c r="H623" s="164"/>
      <c r="I623" s="165">
        <f>ROUND(SUM(I624:I625),2)</f>
        <v>20.04</v>
      </c>
    </row>
    <row r="624" spans="1:9" ht="12.75">
      <c r="A624" s="146" t="s">
        <v>926</v>
      </c>
      <c r="B624" s="243" t="s">
        <v>8</v>
      </c>
      <c r="C624" s="243" t="s">
        <v>25</v>
      </c>
      <c r="D624" s="145" t="s">
        <v>111</v>
      </c>
      <c r="E624" s="242" t="s">
        <v>112</v>
      </c>
      <c r="F624" s="150" t="s">
        <v>32</v>
      </c>
      <c r="G624" s="244">
        <v>0.24</v>
      </c>
      <c r="H624" s="304">
        <v>43.1</v>
      </c>
      <c r="I624" s="177">
        <f>ROUND(G624*H624,2)</f>
        <v>10.34</v>
      </c>
    </row>
    <row r="625" spans="1:9" ht="12.75">
      <c r="A625" s="146" t="s">
        <v>927</v>
      </c>
      <c r="B625" s="243" t="s">
        <v>7</v>
      </c>
      <c r="C625" s="243" t="s">
        <v>79</v>
      </c>
      <c r="D625" s="145">
        <v>88316</v>
      </c>
      <c r="E625" s="242" t="s">
        <v>10</v>
      </c>
      <c r="F625" s="150" t="s">
        <v>32</v>
      </c>
      <c r="G625" s="244">
        <v>0.72</v>
      </c>
      <c r="H625" s="304">
        <v>13.47</v>
      </c>
      <c r="I625" s="177">
        <f>ROUND(G625*H625,2)</f>
        <v>9.7</v>
      </c>
    </row>
    <row r="626" spans="1:9" ht="12.75">
      <c r="A626" s="187" t="s">
        <v>866</v>
      </c>
      <c r="B626" s="159" t="s">
        <v>7</v>
      </c>
      <c r="C626" s="159" t="s">
        <v>25</v>
      </c>
      <c r="D626" s="160" t="s">
        <v>113</v>
      </c>
      <c r="E626" s="166" t="s">
        <v>114</v>
      </c>
      <c r="F626" s="162" t="s">
        <v>98</v>
      </c>
      <c r="G626" s="163">
        <v>1</v>
      </c>
      <c r="H626" s="164"/>
      <c r="I626" s="165">
        <f>ROUND(SUM(I627),2)</f>
        <v>21.79</v>
      </c>
    </row>
    <row r="627" spans="1:9" ht="12.75">
      <c r="A627" s="146" t="s">
        <v>928</v>
      </c>
      <c r="B627" s="243" t="s">
        <v>8</v>
      </c>
      <c r="C627" s="243" t="s">
        <v>25</v>
      </c>
      <c r="D627" s="145" t="s">
        <v>115</v>
      </c>
      <c r="E627" s="242" t="s">
        <v>116</v>
      </c>
      <c r="F627" s="150" t="s">
        <v>32</v>
      </c>
      <c r="G627" s="244">
        <v>0.1852</v>
      </c>
      <c r="H627" s="304">
        <v>117.66</v>
      </c>
      <c r="I627" s="177">
        <f>ROUND(G627*H627,2)</f>
        <v>21.79</v>
      </c>
    </row>
    <row r="628" spans="1:9" ht="12.75">
      <c r="A628" s="187" t="s">
        <v>867</v>
      </c>
      <c r="B628" s="187" t="s">
        <v>7</v>
      </c>
      <c r="C628" s="187" t="s">
        <v>25</v>
      </c>
      <c r="D628" s="192" t="s">
        <v>193</v>
      </c>
      <c r="E628" s="174" t="s">
        <v>191</v>
      </c>
      <c r="F628" s="175" t="s">
        <v>117</v>
      </c>
      <c r="G628" s="163">
        <v>1</v>
      </c>
      <c r="H628" s="164"/>
      <c r="I628" s="165">
        <f>ROUND(SUM(I629:I634),2)</f>
        <v>278.34</v>
      </c>
    </row>
    <row r="629" spans="1:9" ht="12.75">
      <c r="A629" s="146" t="s">
        <v>929</v>
      </c>
      <c r="B629" s="243" t="s">
        <v>8</v>
      </c>
      <c r="C629" s="243" t="s">
        <v>25</v>
      </c>
      <c r="D629" s="145" t="s">
        <v>194</v>
      </c>
      <c r="E629" s="230" t="s">
        <v>206</v>
      </c>
      <c r="F629" s="148" t="s">
        <v>117</v>
      </c>
      <c r="G629" s="244">
        <v>1</v>
      </c>
      <c r="H629" s="304">
        <v>204.35</v>
      </c>
      <c r="I629" s="177">
        <f aca="true" t="shared" si="24" ref="I629:I634">ROUND(G629*H629,2)</f>
        <v>204.35</v>
      </c>
    </row>
    <row r="630" spans="1:9" ht="12.75">
      <c r="A630" s="146" t="s">
        <v>930</v>
      </c>
      <c r="B630" s="243" t="s">
        <v>8</v>
      </c>
      <c r="C630" s="243" t="s">
        <v>25</v>
      </c>
      <c r="D630" s="145" t="s">
        <v>197</v>
      </c>
      <c r="E630" s="230" t="s">
        <v>198</v>
      </c>
      <c r="F630" s="148" t="s">
        <v>32</v>
      </c>
      <c r="G630" s="244">
        <v>0.5</v>
      </c>
      <c r="H630" s="304">
        <v>31.14</v>
      </c>
      <c r="I630" s="177">
        <f t="shared" si="24"/>
        <v>15.57</v>
      </c>
    </row>
    <row r="631" spans="1:9" ht="12.75">
      <c r="A631" s="146" t="s">
        <v>931</v>
      </c>
      <c r="B631" s="243" t="s">
        <v>8</v>
      </c>
      <c r="C631" s="243" t="s">
        <v>25</v>
      </c>
      <c r="D631" s="145" t="s">
        <v>196</v>
      </c>
      <c r="E631" s="230" t="s">
        <v>195</v>
      </c>
      <c r="F631" s="148" t="s">
        <v>78</v>
      </c>
      <c r="G631" s="244">
        <v>0.3</v>
      </c>
      <c r="H631" s="304">
        <v>50.22</v>
      </c>
      <c r="I631" s="177">
        <f t="shared" si="24"/>
        <v>15.07</v>
      </c>
    </row>
    <row r="632" spans="1:9" ht="12.75">
      <c r="A632" s="146" t="s">
        <v>932</v>
      </c>
      <c r="B632" s="245" t="s">
        <v>7</v>
      </c>
      <c r="C632" s="245" t="s">
        <v>79</v>
      </c>
      <c r="D632" s="246">
        <v>88310</v>
      </c>
      <c r="E632" s="247" t="s">
        <v>123</v>
      </c>
      <c r="F632" s="245" t="s">
        <v>32</v>
      </c>
      <c r="G632" s="248">
        <v>0.5</v>
      </c>
      <c r="H632" s="307">
        <v>17.31</v>
      </c>
      <c r="I632" s="176">
        <f t="shared" si="24"/>
        <v>8.66</v>
      </c>
    </row>
    <row r="633" spans="1:9" ht="12.75">
      <c r="A633" s="146" t="s">
        <v>933</v>
      </c>
      <c r="B633" s="243" t="s">
        <v>7</v>
      </c>
      <c r="C633" s="243" t="s">
        <v>79</v>
      </c>
      <c r="D633" s="145">
        <v>88316</v>
      </c>
      <c r="E633" s="242" t="s">
        <v>10</v>
      </c>
      <c r="F633" s="150" t="s">
        <v>32</v>
      </c>
      <c r="G633" s="244">
        <v>0.72</v>
      </c>
      <c r="H633" s="304">
        <v>13.47</v>
      </c>
      <c r="I633" s="177">
        <f t="shared" si="24"/>
        <v>9.7</v>
      </c>
    </row>
    <row r="634" spans="1:9" ht="12.75">
      <c r="A634" s="146" t="s">
        <v>934</v>
      </c>
      <c r="B634" s="243" t="s">
        <v>7</v>
      </c>
      <c r="C634" s="243" t="s">
        <v>79</v>
      </c>
      <c r="D634" s="145">
        <v>88278</v>
      </c>
      <c r="E634" s="230" t="s">
        <v>199</v>
      </c>
      <c r="F634" s="148" t="s">
        <v>32</v>
      </c>
      <c r="G634" s="244">
        <v>1.5</v>
      </c>
      <c r="H634" s="304">
        <v>16.66</v>
      </c>
      <c r="I634" s="177">
        <f t="shared" si="24"/>
        <v>24.99</v>
      </c>
    </row>
    <row r="635" spans="1:9" ht="12.75">
      <c r="A635" s="187" t="s">
        <v>868</v>
      </c>
      <c r="B635" s="187" t="s">
        <v>7</v>
      </c>
      <c r="C635" s="187" t="s">
        <v>25</v>
      </c>
      <c r="D635" s="192" t="s">
        <v>207</v>
      </c>
      <c r="E635" s="174" t="s">
        <v>215</v>
      </c>
      <c r="F635" s="162" t="s">
        <v>100</v>
      </c>
      <c r="G635" s="163">
        <v>1</v>
      </c>
      <c r="H635" s="164"/>
      <c r="I635" s="165">
        <f>ROUND(SUM(I636:I643),2)</f>
        <v>110.76</v>
      </c>
    </row>
    <row r="636" spans="1:9" ht="12.75">
      <c r="A636" s="146" t="s">
        <v>935</v>
      </c>
      <c r="B636" s="243" t="s">
        <v>8</v>
      </c>
      <c r="C636" s="243" t="s">
        <v>25</v>
      </c>
      <c r="D636" s="145" t="s">
        <v>217</v>
      </c>
      <c r="E636" s="230" t="s">
        <v>216</v>
      </c>
      <c r="F636" s="148" t="s">
        <v>117</v>
      </c>
      <c r="G636" s="244">
        <v>2</v>
      </c>
      <c r="H636" s="304">
        <v>16.44</v>
      </c>
      <c r="I636" s="177">
        <f aca="true" t="shared" si="25" ref="I636:I643">ROUND(G636*H636,2)</f>
        <v>32.88</v>
      </c>
    </row>
    <row r="637" spans="1:9" ht="12.75">
      <c r="A637" s="146" t="s">
        <v>936</v>
      </c>
      <c r="B637" s="243" t="s">
        <v>8</v>
      </c>
      <c r="C637" s="243" t="s">
        <v>79</v>
      </c>
      <c r="D637" s="145">
        <v>6212</v>
      </c>
      <c r="E637" s="230" t="s">
        <v>218</v>
      </c>
      <c r="F637" s="148" t="s">
        <v>117</v>
      </c>
      <c r="G637" s="244">
        <v>1.6</v>
      </c>
      <c r="H637" s="304">
        <v>10.17</v>
      </c>
      <c r="I637" s="177">
        <f t="shared" si="25"/>
        <v>16.27</v>
      </c>
    </row>
    <row r="638" spans="1:9" ht="12.75">
      <c r="A638" s="146" t="s">
        <v>937</v>
      </c>
      <c r="B638" s="243" t="s">
        <v>8</v>
      </c>
      <c r="C638" s="243" t="s">
        <v>79</v>
      </c>
      <c r="D638" s="145">
        <v>2692</v>
      </c>
      <c r="E638" s="230" t="s">
        <v>219</v>
      </c>
      <c r="F638" s="148" t="s">
        <v>78</v>
      </c>
      <c r="G638" s="244">
        <v>0.1</v>
      </c>
      <c r="H638" s="304">
        <v>6.79</v>
      </c>
      <c r="I638" s="177">
        <f t="shared" si="25"/>
        <v>0.68</v>
      </c>
    </row>
    <row r="639" spans="1:9" ht="12.75">
      <c r="A639" s="146" t="s">
        <v>938</v>
      </c>
      <c r="B639" s="243" t="s">
        <v>8</v>
      </c>
      <c r="C639" s="243" t="s">
        <v>79</v>
      </c>
      <c r="D639" s="145">
        <v>5061</v>
      </c>
      <c r="E639" s="230" t="s">
        <v>220</v>
      </c>
      <c r="F639" s="148" t="s">
        <v>31</v>
      </c>
      <c r="G639" s="244">
        <v>0.25</v>
      </c>
      <c r="H639" s="304">
        <v>12.5</v>
      </c>
      <c r="I639" s="177">
        <f t="shared" si="25"/>
        <v>3.13</v>
      </c>
    </row>
    <row r="640" spans="1:9" ht="12.75">
      <c r="A640" s="146" t="s">
        <v>939</v>
      </c>
      <c r="B640" s="243" t="s">
        <v>8</v>
      </c>
      <c r="C640" s="243" t="s">
        <v>25</v>
      </c>
      <c r="D640" s="145" t="s">
        <v>221</v>
      </c>
      <c r="E640" s="230" t="s">
        <v>222</v>
      </c>
      <c r="F640" s="148" t="s">
        <v>117</v>
      </c>
      <c r="G640" s="244">
        <v>1.53</v>
      </c>
      <c r="H640" s="304">
        <v>4.74</v>
      </c>
      <c r="I640" s="177">
        <f t="shared" si="25"/>
        <v>7.25</v>
      </c>
    </row>
    <row r="641" spans="1:9" ht="12.75">
      <c r="A641" s="146" t="s">
        <v>940</v>
      </c>
      <c r="B641" s="243" t="s">
        <v>8</v>
      </c>
      <c r="C641" s="243" t="s">
        <v>25</v>
      </c>
      <c r="D641" s="145" t="s">
        <v>196</v>
      </c>
      <c r="E641" s="230" t="s">
        <v>223</v>
      </c>
      <c r="F641" s="148" t="s">
        <v>100</v>
      </c>
      <c r="G641" s="244">
        <v>0.43</v>
      </c>
      <c r="H641" s="304">
        <v>21.03</v>
      </c>
      <c r="I641" s="177">
        <f t="shared" si="25"/>
        <v>9.04</v>
      </c>
    </row>
    <row r="642" spans="1:9" ht="12.75">
      <c r="A642" s="146" t="s">
        <v>941</v>
      </c>
      <c r="B642" s="146" t="s">
        <v>7</v>
      </c>
      <c r="C642" s="146" t="s">
        <v>29</v>
      </c>
      <c r="D642" s="145">
        <v>88262</v>
      </c>
      <c r="E642" s="144" t="s">
        <v>58</v>
      </c>
      <c r="F642" s="148" t="s">
        <v>32</v>
      </c>
      <c r="G642" s="244">
        <v>1.35</v>
      </c>
      <c r="H642" s="304">
        <v>17.28</v>
      </c>
      <c r="I642" s="177">
        <f t="shared" si="25"/>
        <v>23.33</v>
      </c>
    </row>
    <row r="643" spans="1:9" ht="12.75">
      <c r="A643" s="146" t="s">
        <v>942</v>
      </c>
      <c r="B643" s="243" t="s">
        <v>7</v>
      </c>
      <c r="C643" s="243" t="s">
        <v>79</v>
      </c>
      <c r="D643" s="145">
        <v>88316</v>
      </c>
      <c r="E643" s="242" t="s">
        <v>10</v>
      </c>
      <c r="F643" s="249" t="s">
        <v>32</v>
      </c>
      <c r="G643" s="244">
        <v>1.35</v>
      </c>
      <c r="H643" s="304">
        <v>13.47</v>
      </c>
      <c r="I643" s="177">
        <f t="shared" si="25"/>
        <v>18.18</v>
      </c>
    </row>
    <row r="644" spans="1:9" ht="12.75">
      <c r="A644" s="187" t="s">
        <v>869</v>
      </c>
      <c r="B644" s="187" t="s">
        <v>7</v>
      </c>
      <c r="C644" s="187" t="s">
        <v>25</v>
      </c>
      <c r="D644" s="192" t="s">
        <v>226</v>
      </c>
      <c r="E644" s="174" t="s">
        <v>227</v>
      </c>
      <c r="F644" s="162" t="s">
        <v>31</v>
      </c>
      <c r="G644" s="163">
        <v>1</v>
      </c>
      <c r="H644" s="164"/>
      <c r="I644" s="165">
        <f>ROUND(SUM(I645:I648),2)</f>
        <v>7.45</v>
      </c>
    </row>
    <row r="645" spans="1:9" ht="12.75">
      <c r="A645" s="146" t="s">
        <v>943</v>
      </c>
      <c r="B645" s="243" t="s">
        <v>8</v>
      </c>
      <c r="C645" s="243" t="s">
        <v>79</v>
      </c>
      <c r="D645" s="145">
        <v>337</v>
      </c>
      <c r="E645" s="230" t="s">
        <v>228</v>
      </c>
      <c r="F645" s="148" t="s">
        <v>31</v>
      </c>
      <c r="G645" s="244">
        <v>0.02</v>
      </c>
      <c r="H645" s="304">
        <v>11</v>
      </c>
      <c r="I645" s="177">
        <f>ROUND(G645*H645,2)</f>
        <v>0.22</v>
      </c>
    </row>
    <row r="646" spans="1:9" ht="12.75">
      <c r="A646" s="146" t="s">
        <v>944</v>
      </c>
      <c r="B646" s="243" t="s">
        <v>8</v>
      </c>
      <c r="C646" s="243" t="s">
        <v>25</v>
      </c>
      <c r="D646" s="145" t="s">
        <v>230</v>
      </c>
      <c r="E646" s="230" t="s">
        <v>229</v>
      </c>
      <c r="F646" s="148" t="s">
        <v>31</v>
      </c>
      <c r="G646" s="244">
        <v>1.05</v>
      </c>
      <c r="H646" s="304">
        <v>4.54</v>
      </c>
      <c r="I646" s="177">
        <f>ROUND(G646*H646,2)</f>
        <v>4.77</v>
      </c>
    </row>
    <row r="647" spans="1:9" ht="12.75">
      <c r="A647" s="146" t="s">
        <v>945</v>
      </c>
      <c r="B647" s="146" t="s">
        <v>7</v>
      </c>
      <c r="C647" s="146" t="s">
        <v>29</v>
      </c>
      <c r="D647" s="145">
        <v>88245</v>
      </c>
      <c r="E647" s="144" t="s">
        <v>231</v>
      </c>
      <c r="F647" s="148" t="s">
        <v>32</v>
      </c>
      <c r="G647" s="244">
        <v>0.08</v>
      </c>
      <c r="H647" s="304">
        <v>17.28</v>
      </c>
      <c r="I647" s="177">
        <f>ROUND(G647*H647,2)</f>
        <v>1.38</v>
      </c>
    </row>
    <row r="648" spans="1:9" ht="12.75">
      <c r="A648" s="146" t="s">
        <v>946</v>
      </c>
      <c r="B648" s="243" t="s">
        <v>7</v>
      </c>
      <c r="C648" s="243" t="s">
        <v>79</v>
      </c>
      <c r="D648" s="145">
        <v>88238</v>
      </c>
      <c r="E648" s="242" t="s">
        <v>232</v>
      </c>
      <c r="F648" s="249" t="s">
        <v>32</v>
      </c>
      <c r="G648" s="244">
        <v>0.08</v>
      </c>
      <c r="H648" s="304">
        <v>13.47</v>
      </c>
      <c r="I648" s="177">
        <f>ROUND(G648*H648,2)</f>
        <v>1.08</v>
      </c>
    </row>
    <row r="649" spans="1:9" ht="25.5">
      <c r="A649" s="187" t="s">
        <v>870</v>
      </c>
      <c r="B649" s="187" t="s">
        <v>246</v>
      </c>
      <c r="C649" s="180" t="s">
        <v>79</v>
      </c>
      <c r="D649" s="213" t="s">
        <v>238</v>
      </c>
      <c r="E649" s="250" t="s">
        <v>239</v>
      </c>
      <c r="F649" s="251" t="s">
        <v>98</v>
      </c>
      <c r="G649" s="252">
        <v>1</v>
      </c>
      <c r="H649" s="264"/>
      <c r="I649" s="165">
        <f>ROUND(SUM(I650:I656),2)</f>
        <v>296.11</v>
      </c>
    </row>
    <row r="650" spans="1:9" ht="12.75">
      <c r="A650" s="253" t="s">
        <v>947</v>
      </c>
      <c r="B650" s="243" t="s">
        <v>8</v>
      </c>
      <c r="C650" s="243" t="s">
        <v>79</v>
      </c>
      <c r="D650" s="145" t="s">
        <v>240</v>
      </c>
      <c r="E650" s="230" t="s">
        <v>241</v>
      </c>
      <c r="F650" s="148" t="s">
        <v>98</v>
      </c>
      <c r="G650" s="244">
        <v>0.751</v>
      </c>
      <c r="H650" s="308">
        <v>53.5</v>
      </c>
      <c r="I650" s="179">
        <f aca="true" t="shared" si="26" ref="I650:I656">ROUND(G650*H650,2)</f>
        <v>40.18</v>
      </c>
    </row>
    <row r="651" spans="1:9" ht="12.75">
      <c r="A651" s="253" t="s">
        <v>948</v>
      </c>
      <c r="B651" s="243" t="s">
        <v>8</v>
      </c>
      <c r="C651" s="243" t="s">
        <v>79</v>
      </c>
      <c r="D651" s="145" t="s">
        <v>242</v>
      </c>
      <c r="E651" s="230" t="s">
        <v>243</v>
      </c>
      <c r="F651" s="148" t="s">
        <v>31</v>
      </c>
      <c r="G651" s="244">
        <v>362.66</v>
      </c>
      <c r="H651" s="308">
        <v>0.45</v>
      </c>
      <c r="I651" s="179">
        <f t="shared" si="26"/>
        <v>163.2</v>
      </c>
    </row>
    <row r="652" spans="1:9" ht="12.75">
      <c r="A652" s="253" t="s">
        <v>949</v>
      </c>
      <c r="B652" s="243" t="s">
        <v>8</v>
      </c>
      <c r="C652" s="243" t="s">
        <v>79</v>
      </c>
      <c r="D652" s="145" t="s">
        <v>244</v>
      </c>
      <c r="E652" s="230" t="s">
        <v>245</v>
      </c>
      <c r="F652" s="148" t="s">
        <v>98</v>
      </c>
      <c r="G652" s="244">
        <v>0.593</v>
      </c>
      <c r="H652" s="308">
        <v>60.68</v>
      </c>
      <c r="I652" s="179">
        <f t="shared" si="26"/>
        <v>35.98</v>
      </c>
    </row>
    <row r="653" spans="1:9" ht="12.75">
      <c r="A653" s="253" t="s">
        <v>950</v>
      </c>
      <c r="B653" s="243" t="s">
        <v>246</v>
      </c>
      <c r="C653" s="243" t="s">
        <v>79</v>
      </c>
      <c r="D653" s="145" t="s">
        <v>247</v>
      </c>
      <c r="E653" s="230" t="s">
        <v>10</v>
      </c>
      <c r="F653" s="148" t="s">
        <v>32</v>
      </c>
      <c r="G653" s="244">
        <v>2.31</v>
      </c>
      <c r="H653" s="308">
        <v>13.47</v>
      </c>
      <c r="I653" s="179">
        <f t="shared" si="26"/>
        <v>31.12</v>
      </c>
    </row>
    <row r="654" spans="1:9" ht="25.5">
      <c r="A654" s="253" t="s">
        <v>951</v>
      </c>
      <c r="B654" s="243" t="s">
        <v>246</v>
      </c>
      <c r="C654" s="243" t="s">
        <v>79</v>
      </c>
      <c r="D654" s="145" t="s">
        <v>248</v>
      </c>
      <c r="E654" s="230" t="s">
        <v>249</v>
      </c>
      <c r="F654" s="148" t="s">
        <v>32</v>
      </c>
      <c r="G654" s="244">
        <v>1.46</v>
      </c>
      <c r="H654" s="308">
        <v>16.69</v>
      </c>
      <c r="I654" s="179">
        <f t="shared" si="26"/>
        <v>24.37</v>
      </c>
    </row>
    <row r="655" spans="1:9" ht="25.5">
      <c r="A655" s="253" t="s">
        <v>952</v>
      </c>
      <c r="B655" s="243" t="s">
        <v>246</v>
      </c>
      <c r="C655" s="243" t="s">
        <v>79</v>
      </c>
      <c r="D655" s="145" t="s">
        <v>250</v>
      </c>
      <c r="E655" s="230" t="s">
        <v>251</v>
      </c>
      <c r="F655" s="148" t="s">
        <v>252</v>
      </c>
      <c r="G655" s="244">
        <v>0.75</v>
      </c>
      <c r="H655" s="308">
        <v>1.43</v>
      </c>
      <c r="I655" s="179">
        <f t="shared" si="26"/>
        <v>1.07</v>
      </c>
    </row>
    <row r="656" spans="1:9" ht="25.5">
      <c r="A656" s="253" t="s">
        <v>953</v>
      </c>
      <c r="B656" s="243" t="s">
        <v>246</v>
      </c>
      <c r="C656" s="243" t="s">
        <v>79</v>
      </c>
      <c r="D656" s="145" t="s">
        <v>253</v>
      </c>
      <c r="E656" s="144" t="s">
        <v>254</v>
      </c>
      <c r="F656" s="148" t="s">
        <v>255</v>
      </c>
      <c r="G656" s="244">
        <v>0.71</v>
      </c>
      <c r="H656" s="308">
        <v>0.27</v>
      </c>
      <c r="I656" s="179">
        <f t="shared" si="26"/>
        <v>0.19</v>
      </c>
    </row>
    <row r="657" spans="1:9" ht="12.75">
      <c r="A657" s="187" t="s">
        <v>871</v>
      </c>
      <c r="B657" s="187" t="s">
        <v>7</v>
      </c>
      <c r="C657" s="187" t="s">
        <v>25</v>
      </c>
      <c r="D657" s="192" t="s">
        <v>257</v>
      </c>
      <c r="E657" s="193" t="s">
        <v>258</v>
      </c>
      <c r="F657" s="191" t="s">
        <v>98</v>
      </c>
      <c r="G657" s="194">
        <v>1</v>
      </c>
      <c r="H657" s="164"/>
      <c r="I657" s="165">
        <f>ROUND(SUM(I658:I659),2)</f>
        <v>194.61</v>
      </c>
    </row>
    <row r="658" spans="1:9" ht="12.75">
      <c r="A658" s="146" t="s">
        <v>954</v>
      </c>
      <c r="B658" s="146" t="s">
        <v>7</v>
      </c>
      <c r="C658" s="146" t="s">
        <v>29</v>
      </c>
      <c r="D658" s="145">
        <v>88316</v>
      </c>
      <c r="E658" s="144" t="s">
        <v>10</v>
      </c>
      <c r="F658" s="150" t="s">
        <v>32</v>
      </c>
      <c r="G658" s="244">
        <v>8</v>
      </c>
      <c r="H658" s="304">
        <v>13.47</v>
      </c>
      <c r="I658" s="177">
        <f>ROUND(G658*H658,2)</f>
        <v>107.76</v>
      </c>
    </row>
    <row r="659" spans="1:9" ht="12.75">
      <c r="A659" s="146" t="s">
        <v>955</v>
      </c>
      <c r="B659" s="243" t="s">
        <v>7</v>
      </c>
      <c r="C659" s="243" t="s">
        <v>79</v>
      </c>
      <c r="D659" s="145">
        <v>88309</v>
      </c>
      <c r="E659" s="242" t="s">
        <v>52</v>
      </c>
      <c r="F659" s="249" t="s">
        <v>32</v>
      </c>
      <c r="G659" s="244">
        <v>5</v>
      </c>
      <c r="H659" s="304">
        <v>17.37</v>
      </c>
      <c r="I659" s="177">
        <f>ROUND(G659*H659,2)</f>
        <v>86.85</v>
      </c>
    </row>
    <row r="660" spans="1:9" ht="38.25">
      <c r="A660" s="187" t="s">
        <v>872</v>
      </c>
      <c r="B660" s="180" t="s">
        <v>7</v>
      </c>
      <c r="C660" s="180" t="s">
        <v>79</v>
      </c>
      <c r="D660" s="181">
        <v>87879</v>
      </c>
      <c r="E660" s="180" t="s">
        <v>118</v>
      </c>
      <c r="F660" s="180" t="s">
        <v>100</v>
      </c>
      <c r="G660" s="182">
        <v>1</v>
      </c>
      <c r="H660" s="183"/>
      <c r="I660" s="184">
        <f>ROUND(SUM(I661:I663),2)</f>
        <v>2.66</v>
      </c>
    </row>
    <row r="661" spans="1:9" ht="25.5">
      <c r="A661" s="146" t="s">
        <v>956</v>
      </c>
      <c r="B661" s="245" t="s">
        <v>7</v>
      </c>
      <c r="C661" s="245" t="s">
        <v>79</v>
      </c>
      <c r="D661" s="246">
        <v>87313</v>
      </c>
      <c r="E661" s="245" t="s">
        <v>119</v>
      </c>
      <c r="F661" s="245" t="s">
        <v>98</v>
      </c>
      <c r="G661" s="248">
        <v>0.0042</v>
      </c>
      <c r="H661" s="307">
        <v>322.57</v>
      </c>
      <c r="I661" s="176">
        <f>ROUND(G661*H661,2)</f>
        <v>1.35</v>
      </c>
    </row>
    <row r="662" spans="1:9" ht="12.75">
      <c r="A662" s="146" t="s">
        <v>957</v>
      </c>
      <c r="B662" s="245" t="s">
        <v>7</v>
      </c>
      <c r="C662" s="245" t="s">
        <v>79</v>
      </c>
      <c r="D662" s="246">
        <v>88309</v>
      </c>
      <c r="E662" s="245" t="s">
        <v>52</v>
      </c>
      <c r="F662" s="245" t="s">
        <v>32</v>
      </c>
      <c r="G662" s="248">
        <v>0.07</v>
      </c>
      <c r="H662" s="307">
        <v>17.37</v>
      </c>
      <c r="I662" s="176">
        <f>ROUND(G662*H662,2)</f>
        <v>1.22</v>
      </c>
    </row>
    <row r="663" spans="1:9" ht="12.75">
      <c r="A663" s="146" t="s">
        <v>958</v>
      </c>
      <c r="B663" s="245" t="s">
        <v>7</v>
      </c>
      <c r="C663" s="245" t="s">
        <v>79</v>
      </c>
      <c r="D663" s="246">
        <v>88316</v>
      </c>
      <c r="E663" s="245" t="s">
        <v>10</v>
      </c>
      <c r="F663" s="245" t="s">
        <v>32</v>
      </c>
      <c r="G663" s="248">
        <v>0.007</v>
      </c>
      <c r="H663" s="307">
        <v>13.47</v>
      </c>
      <c r="I663" s="176">
        <f>ROUND(G663*H663,2)</f>
        <v>0.09</v>
      </c>
    </row>
    <row r="664" spans="1:9" ht="38.25">
      <c r="A664" s="187" t="s">
        <v>873</v>
      </c>
      <c r="B664" s="180" t="s">
        <v>79</v>
      </c>
      <c r="C664" s="180" t="s">
        <v>79</v>
      </c>
      <c r="D664" s="181">
        <v>87530</v>
      </c>
      <c r="E664" s="180" t="s">
        <v>120</v>
      </c>
      <c r="F664" s="180" t="s">
        <v>100</v>
      </c>
      <c r="G664" s="182">
        <v>1</v>
      </c>
      <c r="H664" s="183"/>
      <c r="I664" s="184">
        <f>ROUND(SUM(I665:I667),2)</f>
        <v>26.72</v>
      </c>
    </row>
    <row r="665" spans="1:9" ht="25.5">
      <c r="A665" s="146" t="s">
        <v>959</v>
      </c>
      <c r="B665" s="245" t="s">
        <v>7</v>
      </c>
      <c r="C665" s="245" t="s">
        <v>79</v>
      </c>
      <c r="D665" s="246">
        <v>87369</v>
      </c>
      <c r="E665" s="245" t="s">
        <v>121</v>
      </c>
      <c r="F665" s="245" t="s">
        <v>98</v>
      </c>
      <c r="G665" s="248">
        <v>0.0376</v>
      </c>
      <c r="H665" s="307">
        <v>432.4</v>
      </c>
      <c r="I665" s="176">
        <f>ROUND(G665*H665,2)</f>
        <v>16.26</v>
      </c>
    </row>
    <row r="666" spans="1:9" ht="12.75">
      <c r="A666" s="146" t="s">
        <v>960</v>
      </c>
      <c r="B666" s="245" t="s">
        <v>7</v>
      </c>
      <c r="C666" s="245" t="s">
        <v>79</v>
      </c>
      <c r="D666" s="246">
        <v>88309</v>
      </c>
      <c r="E666" s="245" t="s">
        <v>52</v>
      </c>
      <c r="F666" s="245" t="s">
        <v>32</v>
      </c>
      <c r="G666" s="248">
        <v>0.47</v>
      </c>
      <c r="H666" s="307">
        <v>17.37</v>
      </c>
      <c r="I666" s="176">
        <f>ROUND(G666*H666,2)</f>
        <v>8.16</v>
      </c>
    </row>
    <row r="667" spans="1:9" ht="12.75">
      <c r="A667" s="146" t="s">
        <v>961</v>
      </c>
      <c r="B667" s="245" t="s">
        <v>7</v>
      </c>
      <c r="C667" s="245" t="s">
        <v>79</v>
      </c>
      <c r="D667" s="246">
        <v>88316</v>
      </c>
      <c r="E667" s="245" t="s">
        <v>10</v>
      </c>
      <c r="F667" s="245" t="s">
        <v>32</v>
      </c>
      <c r="G667" s="248">
        <v>0.171</v>
      </c>
      <c r="H667" s="307">
        <v>13.47</v>
      </c>
      <c r="I667" s="176">
        <f>ROUND(G667*H667,2)</f>
        <v>2.3</v>
      </c>
    </row>
    <row r="668" spans="1:9" ht="38.25">
      <c r="A668" s="187" t="s">
        <v>874</v>
      </c>
      <c r="B668" s="180" t="s">
        <v>7</v>
      </c>
      <c r="C668" s="180" t="s">
        <v>79</v>
      </c>
      <c r="D668" s="181" t="s">
        <v>282</v>
      </c>
      <c r="E668" s="180" t="s">
        <v>283</v>
      </c>
      <c r="F668" s="180" t="s">
        <v>100</v>
      </c>
      <c r="G668" s="182">
        <v>1</v>
      </c>
      <c r="H668" s="183"/>
      <c r="I668" s="184">
        <f>ROUND(SUM(I669:I673),2)</f>
        <v>53.86</v>
      </c>
    </row>
    <row r="669" spans="1:9" ht="38.25">
      <c r="A669" s="146" t="s">
        <v>962</v>
      </c>
      <c r="B669" s="243" t="s">
        <v>8</v>
      </c>
      <c r="C669" s="243" t="s">
        <v>79</v>
      </c>
      <c r="D669" s="243" t="s">
        <v>284</v>
      </c>
      <c r="E669" s="255" t="s">
        <v>316</v>
      </c>
      <c r="F669" s="243" t="s">
        <v>100</v>
      </c>
      <c r="G669" s="243">
        <v>1.06</v>
      </c>
      <c r="H669" s="309">
        <v>26.9</v>
      </c>
      <c r="I669" s="186">
        <f>ROUND(G669*H669,2)</f>
        <v>28.51</v>
      </c>
    </row>
    <row r="670" spans="1:9" ht="12.75">
      <c r="A670" s="146" t="s">
        <v>963</v>
      </c>
      <c r="B670" s="243" t="s">
        <v>8</v>
      </c>
      <c r="C670" s="243" t="s">
        <v>79</v>
      </c>
      <c r="D670" s="243" t="s">
        <v>285</v>
      </c>
      <c r="E670" s="243" t="s">
        <v>286</v>
      </c>
      <c r="F670" s="243" t="s">
        <v>31</v>
      </c>
      <c r="G670" s="243">
        <v>4.46</v>
      </c>
      <c r="H670" s="309">
        <v>0.55</v>
      </c>
      <c r="I670" s="186">
        <f>ROUND(G670*H670,2)</f>
        <v>2.45</v>
      </c>
    </row>
    <row r="671" spans="1:9" ht="12.75">
      <c r="A671" s="146" t="s">
        <v>964</v>
      </c>
      <c r="B671" s="243" t="s">
        <v>8</v>
      </c>
      <c r="C671" s="243" t="s">
        <v>79</v>
      </c>
      <c r="D671" s="243" t="s">
        <v>287</v>
      </c>
      <c r="E671" s="243" t="s">
        <v>288</v>
      </c>
      <c r="F671" s="243" t="s">
        <v>31</v>
      </c>
      <c r="G671" s="243">
        <v>0.42</v>
      </c>
      <c r="H671" s="309">
        <v>3.5</v>
      </c>
      <c r="I671" s="186">
        <f>ROUND(G671*H671,2)</f>
        <v>1.47</v>
      </c>
    </row>
    <row r="672" spans="1:9" ht="12.75">
      <c r="A672" s="146" t="s">
        <v>965</v>
      </c>
      <c r="B672" s="243" t="s">
        <v>7</v>
      </c>
      <c r="C672" s="243" t="s">
        <v>79</v>
      </c>
      <c r="D672" s="243" t="s">
        <v>289</v>
      </c>
      <c r="E672" s="243" t="s">
        <v>290</v>
      </c>
      <c r="F672" s="243" t="s">
        <v>32</v>
      </c>
      <c r="G672" s="243">
        <v>0.8</v>
      </c>
      <c r="H672" s="304">
        <v>19.71</v>
      </c>
      <c r="I672" s="186">
        <f>ROUND(G672*H672,2)</f>
        <v>15.77</v>
      </c>
    </row>
    <row r="673" spans="1:9" ht="12.75">
      <c r="A673" s="146" t="s">
        <v>966</v>
      </c>
      <c r="B673" s="243" t="s">
        <v>7</v>
      </c>
      <c r="C673" s="243" t="s">
        <v>79</v>
      </c>
      <c r="D673" s="243" t="s">
        <v>247</v>
      </c>
      <c r="E673" s="243" t="s">
        <v>10</v>
      </c>
      <c r="F673" s="243" t="s">
        <v>32</v>
      </c>
      <c r="G673" s="243">
        <v>0.42</v>
      </c>
      <c r="H673" s="304">
        <v>13.47</v>
      </c>
      <c r="I673" s="186">
        <f>ROUND(G673*H673,2)</f>
        <v>5.66</v>
      </c>
    </row>
    <row r="674" spans="1:9" ht="12.75">
      <c r="A674" s="187" t="s">
        <v>875</v>
      </c>
      <c r="B674" s="180" t="s">
        <v>7</v>
      </c>
      <c r="C674" s="180" t="s">
        <v>79</v>
      </c>
      <c r="D674" s="181" t="s">
        <v>296</v>
      </c>
      <c r="E674" s="180" t="s">
        <v>297</v>
      </c>
      <c r="F674" s="180" t="s">
        <v>100</v>
      </c>
      <c r="G674" s="182">
        <v>1</v>
      </c>
      <c r="H674" s="183"/>
      <c r="I674" s="184">
        <f>ROUND(SUM(I675:I678),2)</f>
        <v>8.85</v>
      </c>
    </row>
    <row r="675" spans="1:9" ht="12.75">
      <c r="A675" s="146" t="s">
        <v>967</v>
      </c>
      <c r="B675" s="243" t="s">
        <v>8</v>
      </c>
      <c r="C675" s="243" t="s">
        <v>79</v>
      </c>
      <c r="D675" s="243" t="s">
        <v>298</v>
      </c>
      <c r="E675" s="243" t="s">
        <v>299</v>
      </c>
      <c r="F675" s="243" t="s">
        <v>30</v>
      </c>
      <c r="G675" s="243">
        <v>0.1</v>
      </c>
      <c r="H675" s="307">
        <v>0.33</v>
      </c>
      <c r="I675" s="176">
        <f>ROUND(G675*H675,2)</f>
        <v>0.03</v>
      </c>
    </row>
    <row r="676" spans="1:9" ht="12.75">
      <c r="A676" s="146" t="s">
        <v>968</v>
      </c>
      <c r="B676" s="243" t="s">
        <v>8</v>
      </c>
      <c r="C676" s="243" t="s">
        <v>79</v>
      </c>
      <c r="D676" s="243" t="s">
        <v>300</v>
      </c>
      <c r="E676" s="243" t="s">
        <v>301</v>
      </c>
      <c r="F676" s="243" t="s">
        <v>302</v>
      </c>
      <c r="G676" s="243">
        <v>0.0489</v>
      </c>
      <c r="H676" s="307">
        <v>38.5</v>
      </c>
      <c r="I676" s="176">
        <f>ROUND(G676*H676,2)</f>
        <v>1.88</v>
      </c>
    </row>
    <row r="677" spans="1:9" ht="12.75">
      <c r="A677" s="146" t="s">
        <v>969</v>
      </c>
      <c r="B677" s="243" t="s">
        <v>7</v>
      </c>
      <c r="C677" s="243" t="s">
        <v>79</v>
      </c>
      <c r="D677" s="243" t="s">
        <v>295</v>
      </c>
      <c r="E677" s="243" t="s">
        <v>123</v>
      </c>
      <c r="F677" s="243" t="s">
        <v>32</v>
      </c>
      <c r="G677" s="243">
        <v>0.312</v>
      </c>
      <c r="H677" s="307">
        <v>17.31</v>
      </c>
      <c r="I677" s="176">
        <f>ROUND(G677*H677,2)</f>
        <v>5.4</v>
      </c>
    </row>
    <row r="678" spans="1:9" ht="12.75">
      <c r="A678" s="146" t="s">
        <v>970</v>
      </c>
      <c r="B678" s="243" t="s">
        <v>7</v>
      </c>
      <c r="C678" s="243" t="s">
        <v>79</v>
      </c>
      <c r="D678" s="243" t="s">
        <v>247</v>
      </c>
      <c r="E678" s="243" t="s">
        <v>10</v>
      </c>
      <c r="F678" s="243" t="s">
        <v>32</v>
      </c>
      <c r="G678" s="243">
        <v>0.114</v>
      </c>
      <c r="H678" s="304">
        <v>13.47</v>
      </c>
      <c r="I678" s="176">
        <f>ROUND(G678*H678,2)</f>
        <v>1.54</v>
      </c>
    </row>
    <row r="679" spans="1:9" ht="12.75">
      <c r="A679" s="187" t="s">
        <v>876</v>
      </c>
      <c r="B679" s="187" t="s">
        <v>7</v>
      </c>
      <c r="C679" s="210" t="s">
        <v>79</v>
      </c>
      <c r="D679" s="210" t="s">
        <v>291</v>
      </c>
      <c r="E679" s="211" t="s">
        <v>292</v>
      </c>
      <c r="F679" s="210" t="s">
        <v>100</v>
      </c>
      <c r="G679" s="212">
        <v>1</v>
      </c>
      <c r="H679" s="183"/>
      <c r="I679" s="184">
        <f>ROUND(SUM(I680:I682),2)</f>
        <v>1.87</v>
      </c>
    </row>
    <row r="680" spans="1:9" ht="12.75">
      <c r="A680" s="146" t="s">
        <v>971</v>
      </c>
      <c r="B680" s="243" t="s">
        <v>8</v>
      </c>
      <c r="C680" s="243" t="s">
        <v>79</v>
      </c>
      <c r="D680" s="243" t="s">
        <v>293</v>
      </c>
      <c r="E680" s="243" t="s">
        <v>294</v>
      </c>
      <c r="F680" s="243" t="s">
        <v>78</v>
      </c>
      <c r="G680" s="243">
        <v>0.16</v>
      </c>
      <c r="H680" s="307">
        <v>6.27</v>
      </c>
      <c r="I680" s="176">
        <f>ROUND(G680*H680,2)</f>
        <v>1</v>
      </c>
    </row>
    <row r="681" spans="1:9" ht="12.75">
      <c r="A681" s="146" t="s">
        <v>972</v>
      </c>
      <c r="B681" s="243" t="s">
        <v>7</v>
      </c>
      <c r="C681" s="243" t="s">
        <v>79</v>
      </c>
      <c r="D681" s="243" t="s">
        <v>295</v>
      </c>
      <c r="E681" s="243" t="s">
        <v>123</v>
      </c>
      <c r="F681" s="243" t="s">
        <v>32</v>
      </c>
      <c r="G681" s="243">
        <v>0.039</v>
      </c>
      <c r="H681" s="307">
        <v>17.31</v>
      </c>
      <c r="I681" s="176">
        <f>ROUND(G681*H681,2)</f>
        <v>0.68</v>
      </c>
    </row>
    <row r="682" spans="1:9" ht="12.75">
      <c r="A682" s="146" t="s">
        <v>973</v>
      </c>
      <c r="B682" s="243" t="s">
        <v>7</v>
      </c>
      <c r="C682" s="243" t="s">
        <v>79</v>
      </c>
      <c r="D682" s="243" t="s">
        <v>247</v>
      </c>
      <c r="E682" s="243" t="s">
        <v>10</v>
      </c>
      <c r="F682" s="243" t="s">
        <v>32</v>
      </c>
      <c r="G682" s="243">
        <v>0.014</v>
      </c>
      <c r="H682" s="307">
        <v>13.47</v>
      </c>
      <c r="I682" s="176">
        <f>ROUND(G682*H682,2)</f>
        <v>0.19</v>
      </c>
    </row>
    <row r="683" spans="1:9" ht="25.5">
      <c r="A683" s="190" t="s">
        <v>877</v>
      </c>
      <c r="B683" s="188" t="s">
        <v>7</v>
      </c>
      <c r="C683" s="188" t="s">
        <v>79</v>
      </c>
      <c r="D683" s="188" t="s">
        <v>303</v>
      </c>
      <c r="E683" s="189" t="s">
        <v>324</v>
      </c>
      <c r="F683" s="208" t="s">
        <v>100</v>
      </c>
      <c r="G683" s="209">
        <v>1</v>
      </c>
      <c r="H683" s="183"/>
      <c r="I683" s="184">
        <f>ROUND(SUM(I684:I686),2)</f>
        <v>10.96</v>
      </c>
    </row>
    <row r="684" spans="1:9" ht="12.75">
      <c r="A684" s="256" t="s">
        <v>974</v>
      </c>
      <c r="B684" s="243" t="s">
        <v>8</v>
      </c>
      <c r="C684" s="243" t="s">
        <v>79</v>
      </c>
      <c r="D684" s="243" t="s">
        <v>304</v>
      </c>
      <c r="E684" s="243" t="s">
        <v>305</v>
      </c>
      <c r="F684" s="243" t="s">
        <v>78</v>
      </c>
      <c r="G684" s="243" t="s">
        <v>306</v>
      </c>
      <c r="H684" s="307">
        <v>20.58</v>
      </c>
      <c r="I684" s="176">
        <f>ROUND(G684*H684,2)</f>
        <v>6.79</v>
      </c>
    </row>
    <row r="685" spans="1:9" ht="12.75">
      <c r="A685" s="256" t="s">
        <v>975</v>
      </c>
      <c r="B685" s="243" t="s">
        <v>7</v>
      </c>
      <c r="C685" s="243" t="s">
        <v>79</v>
      </c>
      <c r="D685" s="243" t="s">
        <v>295</v>
      </c>
      <c r="E685" s="243" t="s">
        <v>123</v>
      </c>
      <c r="F685" s="243" t="s">
        <v>32</v>
      </c>
      <c r="G685" s="243" t="s">
        <v>307</v>
      </c>
      <c r="H685" s="307">
        <v>17.31</v>
      </c>
      <c r="I685" s="176">
        <f>ROUND(G685*H685,2)</f>
        <v>3.24</v>
      </c>
    </row>
    <row r="686" spans="1:9" ht="12.75">
      <c r="A686" s="256" t="s">
        <v>976</v>
      </c>
      <c r="B686" s="243" t="s">
        <v>7</v>
      </c>
      <c r="C686" s="243" t="s">
        <v>79</v>
      </c>
      <c r="D686" s="243" t="s">
        <v>247</v>
      </c>
      <c r="E686" s="243" t="s">
        <v>10</v>
      </c>
      <c r="F686" s="243" t="s">
        <v>32</v>
      </c>
      <c r="G686" s="243" t="s">
        <v>308</v>
      </c>
      <c r="H686" s="307">
        <v>13.47</v>
      </c>
      <c r="I686" s="176">
        <f>ROUND(G686*H686,2)</f>
        <v>0.93</v>
      </c>
    </row>
    <row r="687" spans="1:9" ht="12.75">
      <c r="A687" s="190" t="s">
        <v>878</v>
      </c>
      <c r="B687" s="188" t="s">
        <v>7</v>
      </c>
      <c r="C687" s="188" t="s">
        <v>79</v>
      </c>
      <c r="D687" s="188" t="s">
        <v>326</v>
      </c>
      <c r="E687" s="189" t="s">
        <v>327</v>
      </c>
      <c r="F687" s="208" t="s">
        <v>117</v>
      </c>
      <c r="G687" s="209">
        <v>1</v>
      </c>
      <c r="H687" s="183"/>
      <c r="I687" s="184">
        <f>ROUND(SUM(I688:I690),2)</f>
        <v>38.57</v>
      </c>
    </row>
    <row r="688" spans="1:9" ht="12.75">
      <c r="A688" s="256" t="s">
        <v>977</v>
      </c>
      <c r="B688" s="243" t="s">
        <v>8</v>
      </c>
      <c r="C688" s="243" t="s">
        <v>79</v>
      </c>
      <c r="D688" s="243" t="s">
        <v>328</v>
      </c>
      <c r="E688" s="243" t="s">
        <v>329</v>
      </c>
      <c r="F688" s="243" t="s">
        <v>117</v>
      </c>
      <c r="G688" s="243" t="s">
        <v>68</v>
      </c>
      <c r="H688" s="307">
        <v>21.35</v>
      </c>
      <c r="I688" s="176">
        <f>ROUND(G688*H688,2)</f>
        <v>21.35</v>
      </c>
    </row>
    <row r="689" spans="1:9" ht="12.75">
      <c r="A689" s="256" t="s">
        <v>978</v>
      </c>
      <c r="B689" s="243" t="s">
        <v>7</v>
      </c>
      <c r="C689" s="243" t="s">
        <v>79</v>
      </c>
      <c r="D689" s="243" t="s">
        <v>289</v>
      </c>
      <c r="E689" s="243" t="s">
        <v>290</v>
      </c>
      <c r="F689" s="243" t="s">
        <v>32</v>
      </c>
      <c r="G689" s="243" t="s">
        <v>330</v>
      </c>
      <c r="H689" s="307">
        <v>19.71</v>
      </c>
      <c r="I689" s="176">
        <f>ROUND(G689*H689,2)</f>
        <v>11.83</v>
      </c>
    </row>
    <row r="690" spans="1:9" ht="12.75">
      <c r="A690" s="256" t="s">
        <v>979</v>
      </c>
      <c r="B690" s="243" t="s">
        <v>7</v>
      </c>
      <c r="C690" s="243" t="s">
        <v>79</v>
      </c>
      <c r="D690" s="243" t="s">
        <v>247</v>
      </c>
      <c r="E690" s="243" t="s">
        <v>10</v>
      </c>
      <c r="F690" s="243" t="s">
        <v>32</v>
      </c>
      <c r="G690" s="243" t="s">
        <v>331</v>
      </c>
      <c r="H690" s="307">
        <v>13.47</v>
      </c>
      <c r="I690" s="176">
        <f>ROUND(G690*H690,2)</f>
        <v>5.39</v>
      </c>
    </row>
    <row r="691" spans="1:9" ht="12.75">
      <c r="A691" s="187" t="s">
        <v>879</v>
      </c>
      <c r="B691" s="159" t="s">
        <v>7</v>
      </c>
      <c r="C691" s="159" t="s">
        <v>22</v>
      </c>
      <c r="D691" s="160" t="s">
        <v>91</v>
      </c>
      <c r="E691" s="161" t="s">
        <v>336</v>
      </c>
      <c r="F691" s="162" t="s">
        <v>100</v>
      </c>
      <c r="G691" s="163">
        <v>1</v>
      </c>
      <c r="H691" s="164"/>
      <c r="I691" s="165">
        <f>ROUND(SUM(I692:I693),2)</f>
        <v>10.69</v>
      </c>
    </row>
    <row r="692" spans="1:9" ht="12.75">
      <c r="A692" s="146" t="s">
        <v>920</v>
      </c>
      <c r="B692" s="237" t="s">
        <v>7</v>
      </c>
      <c r="C692" s="237" t="s">
        <v>29</v>
      </c>
      <c r="D692" s="238">
        <v>88316</v>
      </c>
      <c r="E692" s="257" t="s">
        <v>10</v>
      </c>
      <c r="F692" s="148" t="s">
        <v>32</v>
      </c>
      <c r="G692" s="240">
        <v>0.6</v>
      </c>
      <c r="H692" s="304">
        <v>13.47</v>
      </c>
      <c r="I692" s="177">
        <f>ROUND(G692*H692,2)</f>
        <v>8.08</v>
      </c>
    </row>
    <row r="693" spans="1:9" ht="12.75">
      <c r="A693" s="146" t="s">
        <v>921</v>
      </c>
      <c r="B693" s="241" t="s">
        <v>7</v>
      </c>
      <c r="C693" s="241" t="s">
        <v>29</v>
      </c>
      <c r="D693" s="238">
        <v>88309</v>
      </c>
      <c r="E693" s="216" t="s">
        <v>99</v>
      </c>
      <c r="F693" s="148" t="s">
        <v>32</v>
      </c>
      <c r="G693" s="240">
        <v>0.15</v>
      </c>
      <c r="H693" s="304">
        <v>17.37</v>
      </c>
      <c r="I693" s="177">
        <f>ROUND(G693*H693,2)</f>
        <v>2.61</v>
      </c>
    </row>
    <row r="694" spans="1:9" ht="25.5">
      <c r="A694" s="187" t="s">
        <v>880</v>
      </c>
      <c r="B694" s="180" t="s">
        <v>7</v>
      </c>
      <c r="C694" s="180" t="s">
        <v>122</v>
      </c>
      <c r="D694" s="181" t="s">
        <v>337</v>
      </c>
      <c r="E694" s="180" t="s">
        <v>338</v>
      </c>
      <c r="F694" s="180" t="s">
        <v>100</v>
      </c>
      <c r="G694" s="182">
        <v>1</v>
      </c>
      <c r="H694" s="183"/>
      <c r="I694" s="184">
        <f>ROUND(SUM(I695:I698),2)</f>
        <v>171.64</v>
      </c>
    </row>
    <row r="695" spans="1:9" ht="12.75">
      <c r="A695" s="146" t="s">
        <v>980</v>
      </c>
      <c r="B695" s="243" t="s">
        <v>8</v>
      </c>
      <c r="C695" s="243" t="s">
        <v>122</v>
      </c>
      <c r="D695" s="243" t="s">
        <v>340</v>
      </c>
      <c r="E695" s="243" t="s">
        <v>341</v>
      </c>
      <c r="F695" s="243" t="s">
        <v>100</v>
      </c>
      <c r="G695" s="243" t="s">
        <v>342</v>
      </c>
      <c r="H695" s="307">
        <v>137.36</v>
      </c>
      <c r="I695" s="176">
        <f>ROUND(G695*H695,2)</f>
        <v>151.1</v>
      </c>
    </row>
    <row r="696" spans="1:9" ht="12.75">
      <c r="A696" s="146" t="s">
        <v>981</v>
      </c>
      <c r="B696" s="243" t="s">
        <v>8</v>
      </c>
      <c r="C696" s="243" t="s">
        <v>122</v>
      </c>
      <c r="D696" s="243" t="s">
        <v>343</v>
      </c>
      <c r="E696" s="243" t="s">
        <v>344</v>
      </c>
      <c r="F696" s="243" t="s">
        <v>31</v>
      </c>
      <c r="G696" s="243" t="s">
        <v>345</v>
      </c>
      <c r="H696" s="307">
        <v>20.48</v>
      </c>
      <c r="I696" s="176">
        <f>ROUND(G696*H696,2)</f>
        <v>2.46</v>
      </c>
    </row>
    <row r="697" spans="1:9" ht="12.75">
      <c r="A697" s="146" t="s">
        <v>982</v>
      </c>
      <c r="B697" s="243" t="s">
        <v>7</v>
      </c>
      <c r="C697" s="243" t="s">
        <v>79</v>
      </c>
      <c r="D697" s="243" t="s">
        <v>289</v>
      </c>
      <c r="E697" s="243" t="s">
        <v>290</v>
      </c>
      <c r="F697" s="243" t="s">
        <v>32</v>
      </c>
      <c r="G697" s="243" t="s">
        <v>347</v>
      </c>
      <c r="H697" s="307">
        <v>19.71</v>
      </c>
      <c r="I697" s="176">
        <f>ROUND(G697*H697,2)</f>
        <v>9.86</v>
      </c>
    </row>
    <row r="698" spans="1:9" ht="12.75">
      <c r="A698" s="146" t="s">
        <v>983</v>
      </c>
      <c r="B698" s="243" t="s">
        <v>7</v>
      </c>
      <c r="C698" s="243" t="s">
        <v>79</v>
      </c>
      <c r="D698" s="243" t="s">
        <v>247</v>
      </c>
      <c r="E698" s="243" t="s">
        <v>10</v>
      </c>
      <c r="F698" s="243" t="s">
        <v>32</v>
      </c>
      <c r="G698" s="243" t="s">
        <v>346</v>
      </c>
      <c r="H698" s="304">
        <v>13.47</v>
      </c>
      <c r="I698" s="176">
        <f>ROUND(G698*H698,2)</f>
        <v>8.22</v>
      </c>
    </row>
    <row r="699" spans="1:9" ht="12.75">
      <c r="A699" s="187" t="s">
        <v>881</v>
      </c>
      <c r="B699" s="195" t="s">
        <v>7</v>
      </c>
      <c r="C699" s="195" t="s">
        <v>22</v>
      </c>
      <c r="D699" s="196" t="s">
        <v>91</v>
      </c>
      <c r="E699" s="195" t="s">
        <v>790</v>
      </c>
      <c r="F699" s="195" t="s">
        <v>359</v>
      </c>
      <c r="G699" s="182">
        <v>1</v>
      </c>
      <c r="H699" s="198"/>
      <c r="I699" s="199">
        <f>ROUND(SUM(I700:I715),2)</f>
        <v>880.05</v>
      </c>
    </row>
    <row r="700" spans="1:9" ht="25.5">
      <c r="A700" s="146" t="s">
        <v>984</v>
      </c>
      <c r="B700" s="243" t="s">
        <v>8</v>
      </c>
      <c r="C700" s="243" t="s">
        <v>22</v>
      </c>
      <c r="D700" s="243" t="s">
        <v>791</v>
      </c>
      <c r="E700" s="255" t="s">
        <v>792</v>
      </c>
      <c r="F700" s="243" t="s">
        <v>359</v>
      </c>
      <c r="G700" s="243">
        <v>1</v>
      </c>
      <c r="H700" s="307">
        <v>546.73</v>
      </c>
      <c r="I700" s="176">
        <f>ROUND(G700*H700,2)</f>
        <v>546.73</v>
      </c>
    </row>
    <row r="701" spans="1:9" ht="12.75">
      <c r="A701" s="146" t="s">
        <v>985</v>
      </c>
      <c r="B701" s="243" t="s">
        <v>8</v>
      </c>
      <c r="C701" s="243" t="s">
        <v>79</v>
      </c>
      <c r="D701" s="145">
        <v>546</v>
      </c>
      <c r="E701" s="269" t="s">
        <v>709</v>
      </c>
      <c r="F701" s="148" t="s">
        <v>31</v>
      </c>
      <c r="G701" s="243" t="s">
        <v>796</v>
      </c>
      <c r="H701" s="307">
        <v>5.11</v>
      </c>
      <c r="I701" s="268">
        <f aca="true" t="shared" si="27" ref="I701:I715">ROUND(G701*H701,2)</f>
        <v>76.65</v>
      </c>
    </row>
    <row r="702" spans="1:9" ht="25.5">
      <c r="A702" s="146" t="s">
        <v>986</v>
      </c>
      <c r="B702" s="243" t="s">
        <v>8</v>
      </c>
      <c r="C702" s="243" t="s">
        <v>79</v>
      </c>
      <c r="D702" s="243" t="s">
        <v>798</v>
      </c>
      <c r="E702" s="255" t="s">
        <v>795</v>
      </c>
      <c r="F702" s="243" t="s">
        <v>359</v>
      </c>
      <c r="G702" s="243" t="s">
        <v>797</v>
      </c>
      <c r="H702" s="307">
        <v>1.4</v>
      </c>
      <c r="I702" s="176">
        <f t="shared" si="27"/>
        <v>12.6</v>
      </c>
    </row>
    <row r="703" spans="1:9" ht="12.75">
      <c r="A703" s="146" t="s">
        <v>987</v>
      </c>
      <c r="B703" s="243" t="s">
        <v>8</v>
      </c>
      <c r="C703" s="243" t="s">
        <v>79</v>
      </c>
      <c r="D703" s="243" t="s">
        <v>720</v>
      </c>
      <c r="E703" s="256" t="s">
        <v>719</v>
      </c>
      <c r="F703" s="243" t="s">
        <v>78</v>
      </c>
      <c r="G703" s="243" t="s">
        <v>345</v>
      </c>
      <c r="H703" s="307">
        <v>22.33</v>
      </c>
      <c r="I703" s="176">
        <f t="shared" si="27"/>
        <v>2.68</v>
      </c>
    </row>
    <row r="704" spans="1:9" ht="12.75">
      <c r="A704" s="146" t="s">
        <v>988</v>
      </c>
      <c r="B704" s="243" t="s">
        <v>7</v>
      </c>
      <c r="C704" s="243" t="s">
        <v>79</v>
      </c>
      <c r="D704" s="243" t="s">
        <v>295</v>
      </c>
      <c r="E704" s="256" t="s">
        <v>123</v>
      </c>
      <c r="F704" s="243" t="s">
        <v>32</v>
      </c>
      <c r="G704" s="243" t="s">
        <v>721</v>
      </c>
      <c r="H704" s="307">
        <v>17.31</v>
      </c>
      <c r="I704" s="176">
        <f t="shared" si="27"/>
        <v>13.85</v>
      </c>
    </row>
    <row r="705" spans="1:9" ht="12.75">
      <c r="A705" s="146" t="s">
        <v>989</v>
      </c>
      <c r="B705" s="243" t="s">
        <v>7</v>
      </c>
      <c r="C705" s="243" t="s">
        <v>79</v>
      </c>
      <c r="D705" s="243" t="s">
        <v>247</v>
      </c>
      <c r="E705" s="256" t="s">
        <v>10</v>
      </c>
      <c r="F705" s="243" t="s">
        <v>32</v>
      </c>
      <c r="G705" s="243" t="s">
        <v>721</v>
      </c>
      <c r="H705" s="304">
        <v>13.47</v>
      </c>
      <c r="I705" s="176">
        <f t="shared" si="27"/>
        <v>10.78</v>
      </c>
    </row>
    <row r="706" spans="1:9" ht="12.75">
      <c r="A706" s="146" t="s">
        <v>990</v>
      </c>
      <c r="B706" s="243" t="s">
        <v>8</v>
      </c>
      <c r="C706" s="243" t="s">
        <v>79</v>
      </c>
      <c r="D706" s="145">
        <v>3768</v>
      </c>
      <c r="E706" s="269" t="s">
        <v>722</v>
      </c>
      <c r="F706" s="245" t="s">
        <v>359</v>
      </c>
      <c r="G706" s="272">
        <v>0.3</v>
      </c>
      <c r="H706" s="308">
        <v>1.41</v>
      </c>
      <c r="I706" s="176">
        <f t="shared" si="27"/>
        <v>0.42</v>
      </c>
    </row>
    <row r="707" spans="1:9" ht="12.75">
      <c r="A707" s="146" t="s">
        <v>991</v>
      </c>
      <c r="B707" s="243" t="s">
        <v>8</v>
      </c>
      <c r="C707" s="243" t="s">
        <v>79</v>
      </c>
      <c r="D707" s="145">
        <v>5318</v>
      </c>
      <c r="E707" s="269" t="s">
        <v>723</v>
      </c>
      <c r="F707" s="245" t="s">
        <v>78</v>
      </c>
      <c r="G707" s="271">
        <v>0.05</v>
      </c>
      <c r="H707" s="308">
        <v>12.24</v>
      </c>
      <c r="I707" s="176">
        <f t="shared" si="27"/>
        <v>0.61</v>
      </c>
    </row>
    <row r="708" spans="1:9" ht="12.75">
      <c r="A708" s="146" t="s">
        <v>992</v>
      </c>
      <c r="B708" s="243" t="s">
        <v>7</v>
      </c>
      <c r="C708" s="243" t="s">
        <v>79</v>
      </c>
      <c r="D708" s="243" t="s">
        <v>799</v>
      </c>
      <c r="E708" s="256" t="s">
        <v>800</v>
      </c>
      <c r="F708" s="243" t="s">
        <v>32</v>
      </c>
      <c r="G708" s="270">
        <v>3</v>
      </c>
      <c r="H708" s="307">
        <v>16.66</v>
      </c>
      <c r="I708" s="176">
        <f t="shared" si="27"/>
        <v>49.98</v>
      </c>
    </row>
    <row r="709" spans="1:9" ht="12.75">
      <c r="A709" s="146" t="s">
        <v>993</v>
      </c>
      <c r="B709" s="243" t="s">
        <v>7</v>
      </c>
      <c r="C709" s="243" t="s">
        <v>79</v>
      </c>
      <c r="D709" s="243" t="s">
        <v>801</v>
      </c>
      <c r="E709" s="256" t="s">
        <v>10</v>
      </c>
      <c r="F709" s="243" t="s">
        <v>32</v>
      </c>
      <c r="G709" s="270">
        <v>3</v>
      </c>
      <c r="H709" s="304">
        <v>13.47</v>
      </c>
      <c r="I709" s="176">
        <f t="shared" si="27"/>
        <v>40.41</v>
      </c>
    </row>
    <row r="710" spans="1:9" ht="12.75">
      <c r="A710" s="146" t="s">
        <v>994</v>
      </c>
      <c r="B710" s="245" t="s">
        <v>8</v>
      </c>
      <c r="C710" s="245" t="s">
        <v>122</v>
      </c>
      <c r="D710" s="246" t="s">
        <v>356</v>
      </c>
      <c r="E710" s="247" t="s">
        <v>354</v>
      </c>
      <c r="F710" s="245" t="s">
        <v>117</v>
      </c>
      <c r="G710" s="270">
        <v>3</v>
      </c>
      <c r="H710" s="307">
        <v>10.4</v>
      </c>
      <c r="I710" s="176">
        <f t="shared" si="27"/>
        <v>31.2</v>
      </c>
    </row>
    <row r="711" spans="1:9" ht="12.75">
      <c r="A711" s="146" t="s">
        <v>995</v>
      </c>
      <c r="B711" s="245" t="s">
        <v>8</v>
      </c>
      <c r="C711" s="245" t="s">
        <v>122</v>
      </c>
      <c r="D711" s="246" t="s">
        <v>360</v>
      </c>
      <c r="E711" s="247" t="s">
        <v>358</v>
      </c>
      <c r="F711" s="245" t="s">
        <v>359</v>
      </c>
      <c r="G711" s="270">
        <v>3</v>
      </c>
      <c r="H711" s="307">
        <v>9.83</v>
      </c>
      <c r="I711" s="176">
        <f t="shared" si="27"/>
        <v>29.49</v>
      </c>
    </row>
    <row r="712" spans="1:9" ht="25.5">
      <c r="A712" s="146" t="s">
        <v>996</v>
      </c>
      <c r="B712" s="245" t="s">
        <v>8</v>
      </c>
      <c r="C712" s="245" t="s">
        <v>79</v>
      </c>
      <c r="D712" s="246">
        <v>1022</v>
      </c>
      <c r="E712" s="247" t="s">
        <v>128</v>
      </c>
      <c r="F712" s="243" t="s">
        <v>117</v>
      </c>
      <c r="G712" s="243">
        <v>1.19</v>
      </c>
      <c r="H712" s="307">
        <v>1.79</v>
      </c>
      <c r="I712" s="176">
        <f t="shared" si="27"/>
        <v>2.13</v>
      </c>
    </row>
    <row r="713" spans="1:9" ht="12.75">
      <c r="A713" s="146" t="s">
        <v>997</v>
      </c>
      <c r="B713" s="245" t="s">
        <v>8</v>
      </c>
      <c r="C713" s="245" t="s">
        <v>79</v>
      </c>
      <c r="D713" s="246">
        <v>21127</v>
      </c>
      <c r="E713" s="256" t="s">
        <v>129</v>
      </c>
      <c r="F713" s="243" t="s">
        <v>30</v>
      </c>
      <c r="G713" s="243">
        <v>0.009</v>
      </c>
      <c r="H713" s="307">
        <v>4.1</v>
      </c>
      <c r="I713" s="176">
        <f t="shared" si="27"/>
        <v>0.04</v>
      </c>
    </row>
    <row r="714" spans="1:9" ht="12.75">
      <c r="A714" s="146" t="s">
        <v>998</v>
      </c>
      <c r="B714" s="245" t="s">
        <v>7</v>
      </c>
      <c r="C714" s="245" t="s">
        <v>79</v>
      </c>
      <c r="D714" s="246">
        <v>88247</v>
      </c>
      <c r="E714" s="256" t="s">
        <v>125</v>
      </c>
      <c r="F714" s="243" t="s">
        <v>32</v>
      </c>
      <c r="G714" s="243" t="s">
        <v>80</v>
      </c>
      <c r="H714" s="307">
        <v>13.71</v>
      </c>
      <c r="I714" s="176">
        <f t="shared" si="27"/>
        <v>27.42</v>
      </c>
    </row>
    <row r="715" spans="1:9" ht="12.75">
      <c r="A715" s="146" t="s">
        <v>999</v>
      </c>
      <c r="B715" s="245" t="s">
        <v>7</v>
      </c>
      <c r="C715" s="245" t="s">
        <v>79</v>
      </c>
      <c r="D715" s="246">
        <v>88264</v>
      </c>
      <c r="E715" s="256" t="s">
        <v>126</v>
      </c>
      <c r="F715" s="243" t="s">
        <v>32</v>
      </c>
      <c r="G715" s="243" t="s">
        <v>80</v>
      </c>
      <c r="H715" s="307">
        <v>17.53</v>
      </c>
      <c r="I715" s="176">
        <f t="shared" si="27"/>
        <v>35.06</v>
      </c>
    </row>
    <row r="716" spans="1:9" ht="12.75">
      <c r="A716" s="258" t="s">
        <v>882</v>
      </c>
      <c r="B716" s="259"/>
      <c r="C716" s="259"/>
      <c r="D716" s="259"/>
      <c r="E716" s="215" t="s">
        <v>124</v>
      </c>
      <c r="F716" s="259"/>
      <c r="G716" s="260"/>
      <c r="H716" s="157"/>
      <c r="I716" s="158"/>
    </row>
    <row r="717" spans="1:9" ht="12.75">
      <c r="A717" s="187" t="s">
        <v>883</v>
      </c>
      <c r="B717" s="195" t="s">
        <v>7</v>
      </c>
      <c r="C717" s="195" t="s">
        <v>122</v>
      </c>
      <c r="D717" s="196" t="s">
        <v>355</v>
      </c>
      <c r="E717" s="195" t="s">
        <v>354</v>
      </c>
      <c r="F717" s="195" t="s">
        <v>117</v>
      </c>
      <c r="G717" s="197">
        <v>1</v>
      </c>
      <c r="H717" s="198"/>
      <c r="I717" s="199">
        <f>ROUND(SUM(I718:I720),2)</f>
        <v>20.31</v>
      </c>
    </row>
    <row r="718" spans="1:9" ht="12.75">
      <c r="A718" s="146" t="s">
        <v>1000</v>
      </c>
      <c r="B718" s="245" t="s">
        <v>8</v>
      </c>
      <c r="C718" s="245" t="s">
        <v>122</v>
      </c>
      <c r="D718" s="246" t="s">
        <v>356</v>
      </c>
      <c r="E718" s="245" t="s">
        <v>354</v>
      </c>
      <c r="F718" s="245" t="s">
        <v>117</v>
      </c>
      <c r="G718" s="248">
        <v>1.05</v>
      </c>
      <c r="H718" s="307">
        <v>10.4</v>
      </c>
      <c r="I718" s="176">
        <f>ROUND(G718*H718,2)</f>
        <v>10.92</v>
      </c>
    </row>
    <row r="719" spans="1:9" ht="12.75">
      <c r="A719" s="146" t="s">
        <v>1001</v>
      </c>
      <c r="B719" s="245" t="s">
        <v>7</v>
      </c>
      <c r="C719" s="245" t="s">
        <v>79</v>
      </c>
      <c r="D719" s="246">
        <v>88247</v>
      </c>
      <c r="E719" s="245" t="s">
        <v>125</v>
      </c>
      <c r="F719" s="245" t="s">
        <v>32</v>
      </c>
      <c r="G719" s="248">
        <v>0.3</v>
      </c>
      <c r="H719" s="307">
        <v>13.77</v>
      </c>
      <c r="I719" s="176">
        <f>ROUND(G719*H719,2)</f>
        <v>4.13</v>
      </c>
    </row>
    <row r="720" spans="1:9" ht="12.75">
      <c r="A720" s="146" t="s">
        <v>1002</v>
      </c>
      <c r="B720" s="245" t="s">
        <v>7</v>
      </c>
      <c r="C720" s="245" t="s">
        <v>79</v>
      </c>
      <c r="D720" s="246">
        <v>88264</v>
      </c>
      <c r="E720" s="245" t="s">
        <v>126</v>
      </c>
      <c r="F720" s="245" t="s">
        <v>32</v>
      </c>
      <c r="G720" s="248">
        <v>0.3</v>
      </c>
      <c r="H720" s="307">
        <v>17.53</v>
      </c>
      <c r="I720" s="176">
        <f>ROUND(G720*H720,2)</f>
        <v>5.26</v>
      </c>
    </row>
    <row r="721" spans="1:9" ht="12.75">
      <c r="A721" s="187" t="s">
        <v>884</v>
      </c>
      <c r="B721" s="195" t="s">
        <v>7</v>
      </c>
      <c r="C721" s="195" t="s">
        <v>122</v>
      </c>
      <c r="D721" s="196" t="s">
        <v>357</v>
      </c>
      <c r="E721" s="195" t="s">
        <v>358</v>
      </c>
      <c r="F721" s="195" t="s">
        <v>359</v>
      </c>
      <c r="G721" s="197">
        <v>1</v>
      </c>
      <c r="H721" s="198"/>
      <c r="I721" s="199">
        <f>ROUND(SUM(I722:I724),2)</f>
        <v>19.22</v>
      </c>
    </row>
    <row r="722" spans="1:9" ht="12.75">
      <c r="A722" s="146" t="s">
        <v>1003</v>
      </c>
      <c r="B722" s="245" t="s">
        <v>8</v>
      </c>
      <c r="C722" s="245" t="s">
        <v>122</v>
      </c>
      <c r="D722" s="246" t="s">
        <v>360</v>
      </c>
      <c r="E722" s="245" t="s">
        <v>358</v>
      </c>
      <c r="F722" s="245" t="s">
        <v>359</v>
      </c>
      <c r="G722" s="248">
        <v>1</v>
      </c>
      <c r="H722" s="307">
        <v>9.83</v>
      </c>
      <c r="I722" s="176">
        <f>ROUND(G722*H722,2)</f>
        <v>9.83</v>
      </c>
    </row>
    <row r="723" spans="1:9" ht="12.75">
      <c r="A723" s="146" t="s">
        <v>1004</v>
      </c>
      <c r="B723" s="245" t="s">
        <v>7</v>
      </c>
      <c r="C723" s="245" t="s">
        <v>79</v>
      </c>
      <c r="D723" s="246">
        <v>88247</v>
      </c>
      <c r="E723" s="245" t="s">
        <v>125</v>
      </c>
      <c r="F723" s="245" t="s">
        <v>32</v>
      </c>
      <c r="G723" s="248">
        <v>0.3</v>
      </c>
      <c r="H723" s="307">
        <v>13.77</v>
      </c>
      <c r="I723" s="176">
        <f>ROUND(G723*H723,2)</f>
        <v>4.13</v>
      </c>
    </row>
    <row r="724" spans="1:9" ht="12.75">
      <c r="A724" s="146" t="s">
        <v>1005</v>
      </c>
      <c r="B724" s="245" t="s">
        <v>7</v>
      </c>
      <c r="C724" s="245" t="s">
        <v>79</v>
      </c>
      <c r="D724" s="246">
        <v>88264</v>
      </c>
      <c r="E724" s="245" t="s">
        <v>126</v>
      </c>
      <c r="F724" s="245" t="s">
        <v>32</v>
      </c>
      <c r="G724" s="248">
        <v>0.3</v>
      </c>
      <c r="H724" s="307">
        <v>17.53</v>
      </c>
      <c r="I724" s="176">
        <f>ROUND(G724*H724,2)</f>
        <v>5.26</v>
      </c>
    </row>
    <row r="725" spans="1:9" ht="25.5">
      <c r="A725" s="187" t="s">
        <v>885</v>
      </c>
      <c r="B725" s="195" t="s">
        <v>7</v>
      </c>
      <c r="C725" s="195" t="s">
        <v>79</v>
      </c>
      <c r="D725" s="196">
        <v>91927</v>
      </c>
      <c r="E725" s="195" t="s">
        <v>127</v>
      </c>
      <c r="F725" s="195" t="s">
        <v>117</v>
      </c>
      <c r="G725" s="197">
        <v>1</v>
      </c>
      <c r="H725" s="198"/>
      <c r="I725" s="199">
        <f>ROUND(SUM(I726:I729),2)</f>
        <v>3.11</v>
      </c>
    </row>
    <row r="726" spans="1:9" ht="25.5">
      <c r="A726" s="146" t="s">
        <v>1006</v>
      </c>
      <c r="B726" s="245" t="s">
        <v>8</v>
      </c>
      <c r="C726" s="245" t="s">
        <v>79</v>
      </c>
      <c r="D726" s="246">
        <v>1022</v>
      </c>
      <c r="E726" s="245" t="s">
        <v>128</v>
      </c>
      <c r="F726" s="245" t="s">
        <v>117</v>
      </c>
      <c r="G726" s="248">
        <v>1.19</v>
      </c>
      <c r="H726" s="307">
        <v>1.79</v>
      </c>
      <c r="I726" s="176">
        <f>ROUND(G726*H726,2)</f>
        <v>2.13</v>
      </c>
    </row>
    <row r="727" spans="1:9" ht="12.75">
      <c r="A727" s="146" t="s">
        <v>1007</v>
      </c>
      <c r="B727" s="245" t="s">
        <v>8</v>
      </c>
      <c r="C727" s="245" t="s">
        <v>79</v>
      </c>
      <c r="D727" s="246">
        <v>21127</v>
      </c>
      <c r="E727" s="245" t="s">
        <v>129</v>
      </c>
      <c r="F727" s="245" t="s">
        <v>30</v>
      </c>
      <c r="G727" s="248">
        <v>0.009</v>
      </c>
      <c r="H727" s="307">
        <v>4.1</v>
      </c>
      <c r="I727" s="176">
        <f>ROUND(G727*H727,2)</f>
        <v>0.04</v>
      </c>
    </row>
    <row r="728" spans="1:9" ht="12.75">
      <c r="A728" s="146" t="s">
        <v>1008</v>
      </c>
      <c r="B728" s="245" t="s">
        <v>7</v>
      </c>
      <c r="C728" s="245" t="s">
        <v>79</v>
      </c>
      <c r="D728" s="246">
        <v>88247</v>
      </c>
      <c r="E728" s="245" t="s">
        <v>125</v>
      </c>
      <c r="F728" s="245" t="s">
        <v>32</v>
      </c>
      <c r="G728" s="248">
        <v>0.03</v>
      </c>
      <c r="H728" s="307">
        <v>13.77</v>
      </c>
      <c r="I728" s="176">
        <f>ROUND(G728*H728,2)</f>
        <v>0.41</v>
      </c>
    </row>
    <row r="729" spans="1:9" ht="12.75">
      <c r="A729" s="146" t="s">
        <v>1009</v>
      </c>
      <c r="B729" s="245" t="s">
        <v>7</v>
      </c>
      <c r="C729" s="245" t="s">
        <v>79</v>
      </c>
      <c r="D729" s="246">
        <v>88264</v>
      </c>
      <c r="E729" s="245" t="s">
        <v>126</v>
      </c>
      <c r="F729" s="245" t="s">
        <v>32</v>
      </c>
      <c r="G729" s="248">
        <v>0.03</v>
      </c>
      <c r="H729" s="307">
        <v>17.53</v>
      </c>
      <c r="I729" s="176">
        <f>ROUND(G729*H729,2)</f>
        <v>0.53</v>
      </c>
    </row>
    <row r="730" spans="1:9" ht="25.5">
      <c r="A730" s="187" t="s">
        <v>886</v>
      </c>
      <c r="B730" s="195" t="s">
        <v>7</v>
      </c>
      <c r="C730" s="195" t="s">
        <v>91</v>
      </c>
      <c r="D730" s="195" t="s">
        <v>130</v>
      </c>
      <c r="E730" s="195" t="s">
        <v>131</v>
      </c>
      <c r="F730" s="195" t="s">
        <v>30</v>
      </c>
      <c r="G730" s="197">
        <v>1</v>
      </c>
      <c r="H730" s="198"/>
      <c r="I730" s="199">
        <f>ROUND(SUM(I731:I734),2)</f>
        <v>188.55</v>
      </c>
    </row>
    <row r="731" spans="1:9" ht="12.75">
      <c r="A731" s="146" t="s">
        <v>1010</v>
      </c>
      <c r="B731" s="245" t="s">
        <v>7</v>
      </c>
      <c r="C731" s="245" t="s">
        <v>79</v>
      </c>
      <c r="D731" s="245">
        <v>88247</v>
      </c>
      <c r="E731" s="245" t="s">
        <v>125</v>
      </c>
      <c r="F731" s="245" t="s">
        <v>32</v>
      </c>
      <c r="G731" s="248">
        <v>1.1</v>
      </c>
      <c r="H731" s="307">
        <v>13.77</v>
      </c>
      <c r="I731" s="176">
        <f>ROUND(G731*H731,2)</f>
        <v>15.15</v>
      </c>
    </row>
    <row r="732" spans="1:9" ht="12.75">
      <c r="A732" s="146" t="s">
        <v>1011</v>
      </c>
      <c r="B732" s="245" t="s">
        <v>7</v>
      </c>
      <c r="C732" s="245" t="s">
        <v>79</v>
      </c>
      <c r="D732" s="245">
        <v>88264</v>
      </c>
      <c r="E732" s="245" t="s">
        <v>126</v>
      </c>
      <c r="F732" s="245" t="s">
        <v>32</v>
      </c>
      <c r="G732" s="248">
        <v>1.1</v>
      </c>
      <c r="H732" s="307">
        <v>17.53</v>
      </c>
      <c r="I732" s="176">
        <f>ROUND(G732*H732,2)</f>
        <v>19.28</v>
      </c>
    </row>
    <row r="733" spans="1:9" ht="12.75">
      <c r="A733" s="146" t="s">
        <v>1012</v>
      </c>
      <c r="B733" s="245" t="s">
        <v>8</v>
      </c>
      <c r="C733" s="245" t="s">
        <v>122</v>
      </c>
      <c r="D733" s="245" t="s">
        <v>137</v>
      </c>
      <c r="E733" s="245" t="s">
        <v>132</v>
      </c>
      <c r="F733" s="245" t="s">
        <v>30</v>
      </c>
      <c r="G733" s="248">
        <v>1</v>
      </c>
      <c r="H733" s="307">
        <v>61.2</v>
      </c>
      <c r="I733" s="176">
        <f>ROUND(G733*H733,2)</f>
        <v>61.2</v>
      </c>
    </row>
    <row r="734" spans="1:9" ht="12.75">
      <c r="A734" s="146" t="s">
        <v>1013</v>
      </c>
      <c r="B734" s="245" t="s">
        <v>8</v>
      </c>
      <c r="C734" s="245" t="s">
        <v>34</v>
      </c>
      <c r="D734" s="245">
        <v>12689</v>
      </c>
      <c r="E734" s="245" t="s">
        <v>133</v>
      </c>
      <c r="F734" s="245" t="s">
        <v>30</v>
      </c>
      <c r="G734" s="248">
        <v>2</v>
      </c>
      <c r="H734" s="307">
        <v>46.46</v>
      </c>
      <c r="I734" s="176">
        <f>ROUND(G734*H734,2)</f>
        <v>92.92</v>
      </c>
    </row>
    <row r="735" spans="1:9" ht="25.5">
      <c r="A735" s="187" t="s">
        <v>887</v>
      </c>
      <c r="B735" s="195" t="s">
        <v>7</v>
      </c>
      <c r="C735" s="195" t="s">
        <v>79</v>
      </c>
      <c r="D735" s="196">
        <v>91953</v>
      </c>
      <c r="E735" s="195" t="s">
        <v>134</v>
      </c>
      <c r="F735" s="195" t="s">
        <v>30</v>
      </c>
      <c r="G735" s="197">
        <v>1</v>
      </c>
      <c r="H735" s="198"/>
      <c r="I735" s="199">
        <f>ROUND(SUM(I736:I737),2)</f>
        <v>18.66</v>
      </c>
    </row>
    <row r="736" spans="1:9" ht="25.5">
      <c r="A736" s="146" t="s">
        <v>1014</v>
      </c>
      <c r="B736" s="245" t="s">
        <v>7</v>
      </c>
      <c r="C736" s="245" t="s">
        <v>79</v>
      </c>
      <c r="D736" s="246">
        <v>91946</v>
      </c>
      <c r="E736" s="245" t="s">
        <v>135</v>
      </c>
      <c r="F736" s="245" t="s">
        <v>30</v>
      </c>
      <c r="G736" s="248">
        <v>1</v>
      </c>
      <c r="H736" s="307">
        <v>5.87</v>
      </c>
      <c r="I736" s="176">
        <f>ROUND(G736*H736,2)</f>
        <v>5.87</v>
      </c>
    </row>
    <row r="737" spans="1:9" ht="25.5">
      <c r="A737" s="146" t="s">
        <v>1015</v>
      </c>
      <c r="B737" s="245" t="s">
        <v>7</v>
      </c>
      <c r="C737" s="245" t="s">
        <v>79</v>
      </c>
      <c r="D737" s="246">
        <v>91952</v>
      </c>
      <c r="E737" s="245" t="s">
        <v>136</v>
      </c>
      <c r="F737" s="245" t="s">
        <v>30</v>
      </c>
      <c r="G737" s="248">
        <v>1</v>
      </c>
      <c r="H737" s="307">
        <v>12.79</v>
      </c>
      <c r="I737" s="176">
        <f>ROUND(G737*H737,2)</f>
        <v>12.79</v>
      </c>
    </row>
    <row r="738" spans="1:9" ht="25.5">
      <c r="A738" s="187" t="s">
        <v>888</v>
      </c>
      <c r="B738" s="195" t="s">
        <v>7</v>
      </c>
      <c r="C738" s="195" t="s">
        <v>79</v>
      </c>
      <c r="D738" s="196">
        <v>91993</v>
      </c>
      <c r="E738" s="195" t="s">
        <v>353</v>
      </c>
      <c r="F738" s="195" t="s">
        <v>30</v>
      </c>
      <c r="G738" s="197">
        <v>1</v>
      </c>
      <c r="H738" s="198"/>
      <c r="I738" s="199">
        <f>ROUND(SUM(I739:I740),2)</f>
        <v>29.76</v>
      </c>
    </row>
    <row r="739" spans="1:9" ht="25.5">
      <c r="A739" s="146" t="s">
        <v>1016</v>
      </c>
      <c r="B739" s="245" t="s">
        <v>7</v>
      </c>
      <c r="C739" s="245" t="s">
        <v>79</v>
      </c>
      <c r="D739" s="246">
        <v>91946</v>
      </c>
      <c r="E739" s="245" t="s">
        <v>135</v>
      </c>
      <c r="F739" s="245" t="s">
        <v>30</v>
      </c>
      <c r="G739" s="248">
        <v>1</v>
      </c>
      <c r="H739" s="307">
        <v>5.87</v>
      </c>
      <c r="I739" s="176">
        <f>ROUND(G739*H739,2)</f>
        <v>5.87</v>
      </c>
    </row>
    <row r="740" spans="1:9" ht="25.5">
      <c r="A740" s="146" t="s">
        <v>1017</v>
      </c>
      <c r="B740" s="245" t="s">
        <v>7</v>
      </c>
      <c r="C740" s="245" t="s">
        <v>79</v>
      </c>
      <c r="D740" s="246">
        <v>91991</v>
      </c>
      <c r="E740" s="245" t="s">
        <v>352</v>
      </c>
      <c r="F740" s="245" t="s">
        <v>30</v>
      </c>
      <c r="G740" s="248">
        <v>1</v>
      </c>
      <c r="H740" s="307">
        <v>23.89</v>
      </c>
      <c r="I740" s="176">
        <f>ROUND(G740*H740,2)</f>
        <v>23.89</v>
      </c>
    </row>
    <row r="741" spans="1:9" ht="12.75">
      <c r="A741" s="103" t="s">
        <v>889</v>
      </c>
      <c r="B741" s="104"/>
      <c r="C741" s="104"/>
      <c r="D741" s="105"/>
      <c r="E741" s="106" t="s">
        <v>140</v>
      </c>
      <c r="F741" s="107"/>
      <c r="G741" s="108"/>
      <c r="H741" s="262"/>
      <c r="I741" s="110"/>
    </row>
    <row r="742" spans="1:9" ht="12.75">
      <c r="A742" s="187" t="s">
        <v>890</v>
      </c>
      <c r="B742" s="159" t="s">
        <v>7</v>
      </c>
      <c r="C742" s="159" t="s">
        <v>22</v>
      </c>
      <c r="D742" s="160" t="s">
        <v>91</v>
      </c>
      <c r="E742" s="161" t="s">
        <v>388</v>
      </c>
      <c r="F742" s="162" t="s">
        <v>389</v>
      </c>
      <c r="G742" s="163">
        <v>1</v>
      </c>
      <c r="H742" s="164"/>
      <c r="I742" s="165">
        <f>ROUND(SUM(I743:I744),2)</f>
        <v>30.84</v>
      </c>
    </row>
    <row r="743" spans="1:9" ht="12.75">
      <c r="A743" s="146" t="s">
        <v>1018</v>
      </c>
      <c r="B743" s="237" t="s">
        <v>7</v>
      </c>
      <c r="C743" s="237" t="s">
        <v>29</v>
      </c>
      <c r="D743" s="238">
        <v>88316</v>
      </c>
      <c r="E743" s="257" t="s">
        <v>10</v>
      </c>
      <c r="F743" s="148" t="s">
        <v>32</v>
      </c>
      <c r="G743" s="240">
        <v>1</v>
      </c>
      <c r="H743" s="304">
        <v>13.47</v>
      </c>
      <c r="I743" s="177">
        <f>ROUND(G743*H743,2)</f>
        <v>13.47</v>
      </c>
    </row>
    <row r="744" spans="1:9" ht="12.75">
      <c r="A744" s="146" t="s">
        <v>1019</v>
      </c>
      <c r="B744" s="241" t="s">
        <v>7</v>
      </c>
      <c r="C744" s="241" t="s">
        <v>29</v>
      </c>
      <c r="D744" s="238">
        <v>88309</v>
      </c>
      <c r="E744" s="216" t="s">
        <v>99</v>
      </c>
      <c r="F744" s="148" t="s">
        <v>32</v>
      </c>
      <c r="G744" s="240">
        <v>1</v>
      </c>
      <c r="H744" s="304">
        <v>17.37</v>
      </c>
      <c r="I744" s="177">
        <f>ROUND(G744*H744,2)</f>
        <v>17.37</v>
      </c>
    </row>
    <row r="745" spans="1:9" ht="12.75">
      <c r="A745" s="200" t="s">
        <v>891</v>
      </c>
      <c r="B745" s="201" t="s">
        <v>7</v>
      </c>
      <c r="C745" s="201" t="s">
        <v>34</v>
      </c>
      <c r="D745" s="160">
        <v>1885</v>
      </c>
      <c r="E745" s="174" t="s">
        <v>47</v>
      </c>
      <c r="F745" s="162" t="s">
        <v>48</v>
      </c>
      <c r="G745" s="205">
        <v>1</v>
      </c>
      <c r="H745" s="164"/>
      <c r="I745" s="207">
        <f>ROUND(SUM(I746:I746),2)</f>
        <v>310.95</v>
      </c>
    </row>
    <row r="746" spans="1:9" ht="12.75">
      <c r="A746" s="146" t="s">
        <v>1020</v>
      </c>
      <c r="B746" s="146" t="s">
        <v>8</v>
      </c>
      <c r="C746" s="146" t="s">
        <v>34</v>
      </c>
      <c r="D746" s="145">
        <v>2433</v>
      </c>
      <c r="E746" s="261" t="s">
        <v>47</v>
      </c>
      <c r="F746" s="148" t="s">
        <v>48</v>
      </c>
      <c r="G746" s="149">
        <v>1</v>
      </c>
      <c r="H746" s="304">
        <v>310.95</v>
      </c>
      <c r="I746" s="147">
        <f>ROUND(G746*H746,2)</f>
        <v>310.95</v>
      </c>
    </row>
    <row r="747" spans="1:9" ht="12.75">
      <c r="A747" s="200" t="s">
        <v>892</v>
      </c>
      <c r="B747" s="201" t="s">
        <v>7</v>
      </c>
      <c r="C747" s="201" t="s">
        <v>25</v>
      </c>
      <c r="D747" s="160" t="s">
        <v>49</v>
      </c>
      <c r="E747" s="174" t="s">
        <v>50</v>
      </c>
      <c r="F747" s="162" t="s">
        <v>51</v>
      </c>
      <c r="G747" s="205">
        <v>1</v>
      </c>
      <c r="H747" s="164"/>
      <c r="I747" s="207">
        <f>ROUND(SUM(I748:I751),2)</f>
        <v>19.39</v>
      </c>
    </row>
    <row r="748" spans="1:9" ht="12.75">
      <c r="A748" s="146" t="s">
        <v>1021</v>
      </c>
      <c r="B748" s="146" t="s">
        <v>7</v>
      </c>
      <c r="C748" s="146" t="s">
        <v>29</v>
      </c>
      <c r="D748" s="145">
        <v>88316</v>
      </c>
      <c r="E748" s="216" t="s">
        <v>10</v>
      </c>
      <c r="F748" s="148" t="s">
        <v>32</v>
      </c>
      <c r="G748" s="149">
        <v>0.4</v>
      </c>
      <c r="H748" s="304">
        <v>13.47</v>
      </c>
      <c r="I748" s="147">
        <f>ROUND(G748*H748,2)</f>
        <v>5.39</v>
      </c>
    </row>
    <row r="749" spans="1:9" ht="12.75">
      <c r="A749" s="146" t="s">
        <v>1022</v>
      </c>
      <c r="B749" s="146" t="s">
        <v>7</v>
      </c>
      <c r="C749" s="146" t="s">
        <v>29</v>
      </c>
      <c r="D749" s="145">
        <v>88309</v>
      </c>
      <c r="E749" s="216" t="s">
        <v>52</v>
      </c>
      <c r="F749" s="148" t="s">
        <v>32</v>
      </c>
      <c r="G749" s="149">
        <v>0.6</v>
      </c>
      <c r="H749" s="304">
        <v>17.37</v>
      </c>
      <c r="I749" s="147">
        <f>ROUND(G749*H749,2)</f>
        <v>10.42</v>
      </c>
    </row>
    <row r="750" spans="1:9" ht="12.75">
      <c r="A750" s="146" t="s">
        <v>1023</v>
      </c>
      <c r="B750" s="146" t="s">
        <v>8</v>
      </c>
      <c r="C750" s="146" t="s">
        <v>29</v>
      </c>
      <c r="D750" s="145">
        <v>1379</v>
      </c>
      <c r="E750" s="216" t="s">
        <v>53</v>
      </c>
      <c r="F750" s="150" t="s">
        <v>31</v>
      </c>
      <c r="G750" s="149">
        <v>0.75</v>
      </c>
      <c r="H750" s="304">
        <v>0.45</v>
      </c>
      <c r="I750" s="147">
        <f>ROUND(G750*H750,2)</f>
        <v>0.34</v>
      </c>
    </row>
    <row r="751" spans="1:9" ht="12.75">
      <c r="A751" s="146" t="s">
        <v>1024</v>
      </c>
      <c r="B751" s="146" t="s">
        <v>8</v>
      </c>
      <c r="C751" s="146" t="s">
        <v>25</v>
      </c>
      <c r="D751" s="145" t="s">
        <v>54</v>
      </c>
      <c r="E751" s="216" t="s">
        <v>50</v>
      </c>
      <c r="F751" s="150" t="s">
        <v>51</v>
      </c>
      <c r="G751" s="149">
        <v>1</v>
      </c>
      <c r="H751" s="304">
        <v>3.24</v>
      </c>
      <c r="I751" s="147">
        <f>ROUND(G751*H751,2)</f>
        <v>3.24</v>
      </c>
    </row>
    <row r="752" spans="1:9" ht="25.5">
      <c r="A752" s="200" t="s">
        <v>893</v>
      </c>
      <c r="B752" s="201" t="s">
        <v>7</v>
      </c>
      <c r="C752" s="201" t="s">
        <v>34</v>
      </c>
      <c r="D752" s="160">
        <v>3533</v>
      </c>
      <c r="E752" s="174" t="s">
        <v>55</v>
      </c>
      <c r="F752" s="162" t="s">
        <v>51</v>
      </c>
      <c r="G752" s="205">
        <v>1</v>
      </c>
      <c r="H752" s="164"/>
      <c r="I752" s="207">
        <f>ROUND(SUM(I753:I756),2)</f>
        <v>83.91</v>
      </c>
    </row>
    <row r="753" spans="1:9" ht="12.75">
      <c r="A753" s="146" t="s">
        <v>1025</v>
      </c>
      <c r="B753" s="146" t="s">
        <v>8</v>
      </c>
      <c r="C753" s="146" t="s">
        <v>34</v>
      </c>
      <c r="D753" s="145">
        <v>1993</v>
      </c>
      <c r="E753" s="216" t="s">
        <v>56</v>
      </c>
      <c r="F753" s="148" t="s">
        <v>30</v>
      </c>
      <c r="G753" s="149">
        <v>2</v>
      </c>
      <c r="H753" s="304">
        <v>24.68</v>
      </c>
      <c r="I753" s="147">
        <f>ROUND(G753*H753,2)</f>
        <v>49.36</v>
      </c>
    </row>
    <row r="754" spans="1:9" ht="12.75">
      <c r="A754" s="146" t="s">
        <v>1026</v>
      </c>
      <c r="B754" s="146" t="s">
        <v>8</v>
      </c>
      <c r="C754" s="146" t="s">
        <v>34</v>
      </c>
      <c r="D754" s="145">
        <v>2277</v>
      </c>
      <c r="E754" s="216" t="s">
        <v>57</v>
      </c>
      <c r="F754" s="148" t="s">
        <v>51</v>
      </c>
      <c r="G754" s="149">
        <v>1</v>
      </c>
      <c r="H754" s="304">
        <v>26.86</v>
      </c>
      <c r="I754" s="147">
        <f>ROUND(G754*H754,2)</f>
        <v>26.86</v>
      </c>
    </row>
    <row r="755" spans="1:9" ht="12.75">
      <c r="A755" s="146" t="s">
        <v>1027</v>
      </c>
      <c r="B755" s="146" t="s">
        <v>7</v>
      </c>
      <c r="C755" s="146" t="s">
        <v>29</v>
      </c>
      <c r="D755" s="145">
        <v>88262</v>
      </c>
      <c r="E755" s="216" t="s">
        <v>58</v>
      </c>
      <c r="F755" s="148" t="s">
        <v>32</v>
      </c>
      <c r="G755" s="149">
        <v>0.25</v>
      </c>
      <c r="H755" s="304">
        <v>17.28</v>
      </c>
      <c r="I755" s="147">
        <f>ROUND(G755*H755,2)</f>
        <v>4.32</v>
      </c>
    </row>
    <row r="756" spans="1:9" ht="12.75">
      <c r="A756" s="146" t="s">
        <v>1028</v>
      </c>
      <c r="B756" s="146" t="s">
        <v>7</v>
      </c>
      <c r="C756" s="146" t="s">
        <v>29</v>
      </c>
      <c r="D756" s="145">
        <v>88316</v>
      </c>
      <c r="E756" s="216" t="s">
        <v>10</v>
      </c>
      <c r="F756" s="150" t="s">
        <v>32</v>
      </c>
      <c r="G756" s="149">
        <v>0.25</v>
      </c>
      <c r="H756" s="304">
        <v>13.47</v>
      </c>
      <c r="I756" s="147">
        <f>ROUND(G756*H756,2)</f>
        <v>3.37</v>
      </c>
    </row>
    <row r="757" spans="1:9" ht="25.5">
      <c r="A757" s="200" t="s">
        <v>894</v>
      </c>
      <c r="B757" s="201" t="s">
        <v>7</v>
      </c>
      <c r="C757" s="201" t="s">
        <v>34</v>
      </c>
      <c r="D757" s="160">
        <v>9733</v>
      </c>
      <c r="E757" s="174" t="s">
        <v>59</v>
      </c>
      <c r="F757" s="162" t="s">
        <v>30</v>
      </c>
      <c r="G757" s="205">
        <v>1</v>
      </c>
      <c r="H757" s="164"/>
      <c r="I757" s="207">
        <f>ROUND(SUM(I758:I759),2)</f>
        <v>152.24</v>
      </c>
    </row>
    <row r="758" spans="1:9" ht="25.5">
      <c r="A758" s="146" t="s">
        <v>1029</v>
      </c>
      <c r="B758" s="146" t="s">
        <v>8</v>
      </c>
      <c r="C758" s="146" t="s">
        <v>34</v>
      </c>
      <c r="D758" s="145">
        <v>10110</v>
      </c>
      <c r="E758" s="261" t="s">
        <v>59</v>
      </c>
      <c r="F758" s="148" t="s">
        <v>30</v>
      </c>
      <c r="G758" s="149">
        <v>1</v>
      </c>
      <c r="H758" s="304">
        <v>147.06</v>
      </c>
      <c r="I758" s="147">
        <f>ROUND(G758*H758,2)</f>
        <v>147.06</v>
      </c>
    </row>
    <row r="759" spans="1:9" ht="12.75">
      <c r="A759" s="146" t="s">
        <v>1030</v>
      </c>
      <c r="B759" s="146" t="s">
        <v>7</v>
      </c>
      <c r="C759" s="146" t="s">
        <v>29</v>
      </c>
      <c r="D759" s="145">
        <v>88262</v>
      </c>
      <c r="E759" s="216" t="s">
        <v>58</v>
      </c>
      <c r="F759" s="148" t="s">
        <v>32</v>
      </c>
      <c r="G759" s="149">
        <v>0.3</v>
      </c>
      <c r="H759" s="304">
        <v>17.28</v>
      </c>
      <c r="I759" s="147">
        <f>ROUND(G759*H759,2)</f>
        <v>5.18</v>
      </c>
    </row>
    <row r="760" spans="1:9" ht="25.5">
      <c r="A760" s="200" t="s">
        <v>895</v>
      </c>
      <c r="B760" s="201" t="s">
        <v>7</v>
      </c>
      <c r="C760" s="201" t="s">
        <v>34</v>
      </c>
      <c r="D760" s="160">
        <v>4662</v>
      </c>
      <c r="E760" s="174" t="s">
        <v>60</v>
      </c>
      <c r="F760" s="162" t="s">
        <v>30</v>
      </c>
      <c r="G760" s="205">
        <v>1</v>
      </c>
      <c r="H760" s="164"/>
      <c r="I760" s="207">
        <f>ROUND(SUM(I761:I764),2)</f>
        <v>156.3</v>
      </c>
    </row>
    <row r="761" spans="1:9" ht="25.5">
      <c r="A761" s="146" t="s">
        <v>1031</v>
      </c>
      <c r="B761" s="146" t="s">
        <v>8</v>
      </c>
      <c r="C761" s="146" t="s">
        <v>34</v>
      </c>
      <c r="D761" s="145">
        <v>4304</v>
      </c>
      <c r="E761" s="261" t="s">
        <v>61</v>
      </c>
      <c r="F761" s="148" t="s">
        <v>30</v>
      </c>
      <c r="G761" s="149">
        <v>1</v>
      </c>
      <c r="H761" s="304">
        <v>70</v>
      </c>
      <c r="I761" s="147">
        <f>ROUND(G761*H761,2)</f>
        <v>70</v>
      </c>
    </row>
    <row r="762" spans="1:9" ht="25.5">
      <c r="A762" s="146" t="s">
        <v>1032</v>
      </c>
      <c r="B762" s="146" t="s">
        <v>8</v>
      </c>
      <c r="C762" s="146" t="s">
        <v>34</v>
      </c>
      <c r="D762" s="145">
        <v>4305</v>
      </c>
      <c r="E762" s="261" t="s">
        <v>62</v>
      </c>
      <c r="F762" s="148" t="s">
        <v>30</v>
      </c>
      <c r="G762" s="149">
        <v>1</v>
      </c>
      <c r="H762" s="304">
        <v>45</v>
      </c>
      <c r="I762" s="147">
        <f>ROUND(G762*H762,2)</f>
        <v>45</v>
      </c>
    </row>
    <row r="763" spans="1:9" ht="12.75">
      <c r="A763" s="146" t="s">
        <v>1033</v>
      </c>
      <c r="B763" s="146" t="s">
        <v>7</v>
      </c>
      <c r="C763" s="146" t="s">
        <v>29</v>
      </c>
      <c r="D763" s="145">
        <v>88262</v>
      </c>
      <c r="E763" s="216" t="s">
        <v>58</v>
      </c>
      <c r="F763" s="148" t="s">
        <v>32</v>
      </c>
      <c r="G763" s="149">
        <v>2</v>
      </c>
      <c r="H763" s="304">
        <v>17.28</v>
      </c>
      <c r="I763" s="147">
        <f>ROUND(G763*H763,2)</f>
        <v>34.56</v>
      </c>
    </row>
    <row r="764" spans="1:9" ht="12.75">
      <c r="A764" s="146" t="s">
        <v>1034</v>
      </c>
      <c r="B764" s="146" t="s">
        <v>7</v>
      </c>
      <c r="C764" s="146" t="s">
        <v>29</v>
      </c>
      <c r="D764" s="145">
        <v>88316</v>
      </c>
      <c r="E764" s="216" t="s">
        <v>10</v>
      </c>
      <c r="F764" s="150" t="s">
        <v>32</v>
      </c>
      <c r="G764" s="149">
        <v>0.5</v>
      </c>
      <c r="H764" s="304">
        <v>13.47</v>
      </c>
      <c r="I764" s="147">
        <f>ROUND(G764*H764,2)</f>
        <v>6.74</v>
      </c>
    </row>
    <row r="765" spans="1:9" ht="12.75">
      <c r="A765" s="200" t="s">
        <v>896</v>
      </c>
      <c r="B765" s="201" t="s">
        <v>7</v>
      </c>
      <c r="C765" s="201" t="s">
        <v>29</v>
      </c>
      <c r="D765" s="160">
        <v>9537</v>
      </c>
      <c r="E765" s="174" t="s">
        <v>76</v>
      </c>
      <c r="F765" s="162" t="s">
        <v>48</v>
      </c>
      <c r="G765" s="205">
        <v>1</v>
      </c>
      <c r="H765" s="164"/>
      <c r="I765" s="207">
        <f>ROUND(SUM(I766:I767),2)</f>
        <v>1.6</v>
      </c>
    </row>
    <row r="766" spans="1:9" ht="12.75">
      <c r="A766" s="146" t="s">
        <v>1035</v>
      </c>
      <c r="B766" s="146" t="s">
        <v>8</v>
      </c>
      <c r="C766" s="146" t="s">
        <v>29</v>
      </c>
      <c r="D766" s="145">
        <v>3</v>
      </c>
      <c r="E766" s="261" t="s">
        <v>77</v>
      </c>
      <c r="F766" s="148" t="s">
        <v>78</v>
      </c>
      <c r="G766" s="149">
        <v>0.05</v>
      </c>
      <c r="H766" s="304">
        <v>4.93</v>
      </c>
      <c r="I766" s="147">
        <f>ROUND(G766*H766,2)</f>
        <v>0.25</v>
      </c>
    </row>
    <row r="767" spans="1:9" ht="12.75">
      <c r="A767" s="146" t="s">
        <v>1036</v>
      </c>
      <c r="B767" s="146" t="s">
        <v>7</v>
      </c>
      <c r="C767" s="146" t="s">
        <v>29</v>
      </c>
      <c r="D767" s="145">
        <v>88316</v>
      </c>
      <c r="E767" s="216" t="s">
        <v>10</v>
      </c>
      <c r="F767" s="150" t="s">
        <v>32</v>
      </c>
      <c r="G767" s="149">
        <v>0.1</v>
      </c>
      <c r="H767" s="304">
        <v>13.47</v>
      </c>
      <c r="I767" s="147">
        <f>ROUND(G767*H767,2)</f>
        <v>1.35</v>
      </c>
    </row>
  </sheetData>
  <sheetProtection/>
  <autoFilter ref="A7:I724"/>
  <mergeCells count="12">
    <mergeCell ref="I7:I8"/>
    <mergeCell ref="G7:G8"/>
    <mergeCell ref="A7:A8"/>
    <mergeCell ref="D7:D8"/>
    <mergeCell ref="B7:B8"/>
    <mergeCell ref="E7:E8"/>
    <mergeCell ref="C7:C8"/>
    <mergeCell ref="E1:I1"/>
    <mergeCell ref="E3:I3"/>
    <mergeCell ref="E5:I5"/>
    <mergeCell ref="F7:F8"/>
    <mergeCell ref="H7:H8"/>
  </mergeCells>
  <conditionalFormatting sqref="G6:I6 G187:I189 G9:G12 H7:I12 G768:I65536 G14:H14 G172:I174 G18:I22 G56:H58 G61:H61 H76:H83 G177:I185 G175:G176 I175:I176 H24:I32 H23">
    <cfRule type="cellIs" priority="836" dxfId="0" operator="lessThanOrEqual" stopIfTrue="1">
      <formula>0</formula>
    </cfRule>
  </conditionalFormatting>
  <conditionalFormatting sqref="G186:I186">
    <cfRule type="cellIs" priority="795" dxfId="0" operator="lessThanOrEqual" stopIfTrue="1">
      <formula>0</formula>
    </cfRule>
  </conditionalFormatting>
  <conditionalFormatting sqref="G190:I190">
    <cfRule type="cellIs" priority="794" dxfId="0" operator="lessThanOrEqual" stopIfTrue="1">
      <formula>0</formula>
    </cfRule>
  </conditionalFormatting>
  <conditionalFormatting sqref="G191:I191">
    <cfRule type="cellIs" priority="793" dxfId="0" operator="lessThanOrEqual" stopIfTrue="1">
      <formula>0</formula>
    </cfRule>
  </conditionalFormatting>
  <conditionalFormatting sqref="G33:I33 G34:H38">
    <cfRule type="cellIs" priority="697" dxfId="0" operator="lessThanOrEqual" stopIfTrue="1">
      <formula>0</formula>
    </cfRule>
  </conditionalFormatting>
  <conditionalFormatting sqref="G16:I17">
    <cfRule type="cellIs" priority="784" dxfId="0" operator="lessThanOrEqual" stopIfTrue="1">
      <formula>0</formula>
    </cfRule>
  </conditionalFormatting>
  <conditionalFormatting sqref="G43:I43">
    <cfRule type="cellIs" priority="695" dxfId="0" operator="lessThanOrEqual" stopIfTrue="1">
      <formula>0</formula>
    </cfRule>
  </conditionalFormatting>
  <conditionalFormatting sqref="G40:I40">
    <cfRule type="cellIs" priority="689" dxfId="0" operator="lessThanOrEqual" stopIfTrue="1">
      <formula>0</formula>
    </cfRule>
  </conditionalFormatting>
  <conditionalFormatting sqref="G168:I168">
    <cfRule type="cellIs" priority="698" dxfId="0" operator="lessThanOrEqual" stopIfTrue="1">
      <formula>0</formula>
    </cfRule>
  </conditionalFormatting>
  <conditionalFormatting sqref="G44:I49">
    <cfRule type="cellIs" priority="694" dxfId="0" operator="lessThanOrEqual" stopIfTrue="1">
      <formula>0</formula>
    </cfRule>
  </conditionalFormatting>
  <conditionalFormatting sqref="G39:I39">
    <cfRule type="cellIs" priority="690" dxfId="0" operator="lessThanOrEqual" stopIfTrue="1">
      <formula>0</formula>
    </cfRule>
  </conditionalFormatting>
  <conditionalFormatting sqref="H50:H51 G50:G54 I50:I54 H53:H54">
    <cfRule type="cellIs" priority="693" dxfId="0" operator="lessThanOrEqual" stopIfTrue="1">
      <formula>0</formula>
    </cfRule>
  </conditionalFormatting>
  <conditionalFormatting sqref="H52">
    <cfRule type="cellIs" priority="692" dxfId="0" operator="lessThanOrEqual" stopIfTrue="1">
      <formula>0</formula>
    </cfRule>
  </conditionalFormatting>
  <conditionalFormatting sqref="I35:I38">
    <cfRule type="cellIs" priority="691" dxfId="0" operator="lessThanOrEqual" stopIfTrue="1">
      <formula>0</formula>
    </cfRule>
  </conditionalFormatting>
  <conditionalFormatting sqref="G41:I42">
    <cfRule type="cellIs" priority="696" dxfId="0" operator="lessThanOrEqual" stopIfTrue="1">
      <formula>0</formula>
    </cfRule>
  </conditionalFormatting>
  <conditionalFormatting sqref="I34">
    <cfRule type="cellIs" priority="688" dxfId="0" operator="lessThanOrEqual" stopIfTrue="1">
      <formula>0</formula>
    </cfRule>
  </conditionalFormatting>
  <conditionalFormatting sqref="I61 I56:I58">
    <cfRule type="cellIs" priority="686" dxfId="0" operator="lessThanOrEqual" stopIfTrue="1">
      <formula>0</formula>
    </cfRule>
  </conditionalFormatting>
  <conditionalFormatting sqref="G60 I60">
    <cfRule type="cellIs" priority="685" dxfId="0" operator="lessThanOrEqual" stopIfTrue="1">
      <formula>0</formula>
    </cfRule>
  </conditionalFormatting>
  <conditionalFormatting sqref="H60">
    <cfRule type="cellIs" priority="684" dxfId="0" operator="lessThanOrEqual" stopIfTrue="1">
      <formula>0</formula>
    </cfRule>
  </conditionalFormatting>
  <conditionalFormatting sqref="G63:H65 G67:H68">
    <cfRule type="cellIs" priority="683" dxfId="0" operator="lessThanOrEqual" stopIfTrue="1">
      <formula>0</formula>
    </cfRule>
  </conditionalFormatting>
  <conditionalFormatting sqref="G62:I62">
    <cfRule type="cellIs" priority="682" dxfId="0" operator="lessThanOrEqual" stopIfTrue="1">
      <formula>0</formula>
    </cfRule>
  </conditionalFormatting>
  <conditionalFormatting sqref="I63:I65 I67:I68">
    <cfRule type="cellIs" priority="681" dxfId="0" operator="lessThanOrEqual" stopIfTrue="1">
      <formula>0</formula>
    </cfRule>
  </conditionalFormatting>
  <conditionalFormatting sqref="G70 I70">
    <cfRule type="cellIs" priority="680" dxfId="0" operator="lessThanOrEqual" stopIfTrue="1">
      <formula>0</formula>
    </cfRule>
  </conditionalFormatting>
  <conditionalFormatting sqref="H70">
    <cfRule type="cellIs" priority="679" dxfId="0" operator="lessThanOrEqual" stopIfTrue="1">
      <formula>0</formula>
    </cfRule>
  </conditionalFormatting>
  <conditionalFormatting sqref="G69:I69">
    <cfRule type="cellIs" priority="678" dxfId="0" operator="lessThanOrEqual" stopIfTrue="1">
      <formula>0</formula>
    </cfRule>
  </conditionalFormatting>
  <conditionalFormatting sqref="G66:H66">
    <cfRule type="cellIs" priority="677" dxfId="0" operator="lessThanOrEqual" stopIfTrue="1">
      <formula>0</formula>
    </cfRule>
  </conditionalFormatting>
  <conditionalFormatting sqref="G13:H13">
    <cfRule type="cellIs" priority="754" dxfId="0" operator="lessThanOrEqual" stopIfTrue="1">
      <formula>0</formula>
    </cfRule>
  </conditionalFormatting>
  <conditionalFormatting sqref="I14">
    <cfRule type="cellIs" priority="753" dxfId="0" operator="lessThanOrEqual" stopIfTrue="1">
      <formula>0</formula>
    </cfRule>
  </conditionalFormatting>
  <conditionalFormatting sqref="G15:I15">
    <cfRule type="cellIs" priority="752" dxfId="0" operator="lessThanOrEqual" stopIfTrue="1">
      <formula>0</formula>
    </cfRule>
  </conditionalFormatting>
  <conditionalFormatting sqref="I13">
    <cfRule type="cellIs" priority="751" dxfId="0" operator="lessThanOrEqual" stopIfTrue="1">
      <formula>0</formula>
    </cfRule>
  </conditionalFormatting>
  <conditionalFormatting sqref="G72:H73">
    <cfRule type="cellIs" priority="675" dxfId="0" operator="lessThanOrEqual" stopIfTrue="1">
      <formula>0</formula>
    </cfRule>
  </conditionalFormatting>
  <conditionalFormatting sqref="G74:I74">
    <cfRule type="cellIs" priority="670" dxfId="0" operator="lessThanOrEqual" stopIfTrue="1">
      <formula>0</formula>
    </cfRule>
  </conditionalFormatting>
  <conditionalFormatting sqref="I66">
    <cfRule type="cellIs" priority="676" dxfId="0" operator="lessThanOrEqual" stopIfTrue="1">
      <formula>0</formula>
    </cfRule>
  </conditionalFormatting>
  <conditionalFormatting sqref="G71:I71">
    <cfRule type="cellIs" priority="674" dxfId="0" operator="lessThanOrEqual" stopIfTrue="1">
      <formula>0</formula>
    </cfRule>
  </conditionalFormatting>
  <conditionalFormatting sqref="I72:I73">
    <cfRule type="cellIs" priority="673" dxfId="0" operator="lessThanOrEqual" stopIfTrue="1">
      <formula>0</formula>
    </cfRule>
  </conditionalFormatting>
  <conditionalFormatting sqref="G75 I75">
    <cfRule type="cellIs" priority="672" dxfId="0" operator="lessThanOrEqual" stopIfTrue="1">
      <formula>0</formula>
    </cfRule>
  </conditionalFormatting>
  <conditionalFormatting sqref="H75">
    <cfRule type="cellIs" priority="671" dxfId="0" operator="lessThanOrEqual" stopIfTrue="1">
      <formula>0</formula>
    </cfRule>
  </conditionalFormatting>
  <conditionalFormatting sqref="G86 I86">
    <cfRule type="cellIs" priority="656" dxfId="0" operator="lessThanOrEqual" stopIfTrue="1">
      <formula>0</formula>
    </cfRule>
  </conditionalFormatting>
  <conditionalFormatting sqref="H86 H99:H100">
    <cfRule type="cellIs" priority="655" dxfId="0" operator="lessThanOrEqual" stopIfTrue="1">
      <formula>0</formula>
    </cfRule>
  </conditionalFormatting>
  <conditionalFormatting sqref="G55:I55">
    <cfRule type="cellIs" priority="687" dxfId="0" operator="lessThanOrEqual" stopIfTrue="1">
      <formula>0</formula>
    </cfRule>
  </conditionalFormatting>
  <conditionalFormatting sqref="I77:I78">
    <cfRule type="cellIs" priority="662" dxfId="0" operator="lessThanOrEqual" stopIfTrue="1">
      <formula>0</formula>
    </cfRule>
  </conditionalFormatting>
  <conditionalFormatting sqref="I79">
    <cfRule type="cellIs" priority="660" dxfId="0" operator="lessThanOrEqual" stopIfTrue="1">
      <formula>0</formula>
    </cfRule>
  </conditionalFormatting>
  <conditionalFormatting sqref="G85:I85">
    <cfRule type="cellIs" priority="653" dxfId="0" operator="lessThanOrEqual" stopIfTrue="1">
      <formula>0</formula>
    </cfRule>
  </conditionalFormatting>
  <conditionalFormatting sqref="I80:I83">
    <cfRule type="cellIs" priority="661" dxfId="0" operator="lessThanOrEqual" stopIfTrue="1">
      <formula>0</formula>
    </cfRule>
  </conditionalFormatting>
  <conditionalFormatting sqref="H84:I84">
    <cfRule type="cellIs" priority="658" dxfId="0" operator="lessThanOrEqual" stopIfTrue="1">
      <formula>0</formula>
    </cfRule>
  </conditionalFormatting>
  <conditionalFormatting sqref="I76">
    <cfRule type="cellIs" priority="663" dxfId="0" operator="lessThanOrEqual" stopIfTrue="1">
      <formula>0</formula>
    </cfRule>
  </conditionalFormatting>
  <conditionalFormatting sqref="C106:G106">
    <cfRule type="expression" priority="645" dxfId="497" stopIfTrue="1">
      <formula>AND($A106&lt;&gt;"COMPOSICAO",$A106&lt;&gt;"INSUMO",$A106&lt;&gt;"")</formula>
    </cfRule>
    <cfRule type="expression" priority="646" dxfId="496" stopIfTrue="1">
      <formula>AND(OR($A106="COMPOSICAO",$A106="INSUMO",$A106&lt;&gt;""),$A106&lt;&gt;"")</formula>
    </cfRule>
  </conditionalFormatting>
  <conditionalFormatting sqref="E76:G76">
    <cfRule type="expression" priority="647" dxfId="497" stopIfTrue="1">
      <formula>AND($A76&lt;&gt;"COMPOSICAO",$A76&lt;&gt;"INSUMO",$A76&lt;&gt;"")</formula>
    </cfRule>
    <cfRule type="expression" priority="648" dxfId="496" stopIfTrue="1">
      <formula>AND(OR($A76="COMPOSICAO",$A76="INSUMO",$A76&lt;&gt;""),$A76&lt;&gt;"")</formula>
    </cfRule>
  </conditionalFormatting>
  <conditionalFormatting sqref="F110:G110">
    <cfRule type="expression" priority="637" dxfId="497" stopIfTrue="1">
      <formula>AND($A110&lt;&gt;"COMPOSICAO",$A110&lt;&gt;"INSUMO",$A110&lt;&gt;"")</formula>
    </cfRule>
    <cfRule type="expression" priority="638" dxfId="496" stopIfTrue="1">
      <formula>AND(OR($A110="COMPOSICAO",$A110="INSUMO",$A110&lt;&gt;""),$A110&lt;&gt;"")</formula>
    </cfRule>
  </conditionalFormatting>
  <conditionalFormatting sqref="H105">
    <cfRule type="cellIs" priority="636" dxfId="0" operator="lessThanOrEqual" stopIfTrue="1">
      <formula>0</formula>
    </cfRule>
  </conditionalFormatting>
  <conditionalFormatting sqref="E4">
    <cfRule type="expression" priority="634" dxfId="497" stopIfTrue="1">
      <formula>AND($A4&lt;&gt;"COMPOSICAO",$A4&lt;&gt;"INSUMO",$A4&lt;&gt;"")</formula>
    </cfRule>
    <cfRule type="expression" priority="635" dxfId="496" stopIfTrue="1">
      <formula>AND(OR($A4="COMPOSICAO",$A4="INSUMO",$A4&lt;&gt;""),$A4&lt;&gt;"")</formula>
    </cfRule>
  </conditionalFormatting>
  <conditionalFormatting sqref="G83">
    <cfRule type="cellIs" priority="626" dxfId="0" operator="lessThanOrEqual" stopIfTrue="1">
      <formula>0</formula>
    </cfRule>
  </conditionalFormatting>
  <conditionalFormatting sqref="G77:G79 G81:G82">
    <cfRule type="cellIs" priority="628" dxfId="0" operator="lessThanOrEqual" stopIfTrue="1">
      <formula>0</formula>
    </cfRule>
  </conditionalFormatting>
  <conditionalFormatting sqref="G84">
    <cfRule type="cellIs" priority="627" dxfId="0" operator="lessThanOrEqual" stopIfTrue="1">
      <formula>0</formula>
    </cfRule>
  </conditionalFormatting>
  <conditionalFormatting sqref="G80">
    <cfRule type="cellIs" priority="625" dxfId="0" operator="lessThanOrEqual" stopIfTrue="1">
      <formula>0</formula>
    </cfRule>
  </conditionalFormatting>
  <conditionalFormatting sqref="F114:G114">
    <cfRule type="expression" priority="623" dxfId="497" stopIfTrue="1">
      <formula>AND($A114&lt;&gt;"COMPOSICAO",$A114&lt;&gt;"INSUMO",$A114&lt;&gt;"")</formula>
    </cfRule>
    <cfRule type="expression" priority="624" dxfId="496" stopIfTrue="1">
      <formula>AND(OR($A114="COMPOSICAO",$A114="INSUMO",$A114&lt;&gt;""),$A114&lt;&gt;"")</formula>
    </cfRule>
  </conditionalFormatting>
  <conditionalFormatting sqref="G118:I119">
    <cfRule type="cellIs" priority="622" dxfId="0" operator="lessThanOrEqual" stopIfTrue="1">
      <formula>0</formula>
    </cfRule>
  </conditionalFormatting>
  <conditionalFormatting sqref="G120:I120">
    <cfRule type="cellIs" priority="621" dxfId="0" operator="lessThanOrEqual" stopIfTrue="1">
      <formula>0</formula>
    </cfRule>
  </conditionalFormatting>
  <conditionalFormatting sqref="H125">
    <cfRule type="cellIs" priority="620" dxfId="0" operator="lessThanOrEqual" stopIfTrue="1">
      <formula>0</formula>
    </cfRule>
  </conditionalFormatting>
  <conditionalFormatting sqref="G194:I194">
    <cfRule type="cellIs" priority="618" dxfId="0" operator="lessThanOrEqual" stopIfTrue="1">
      <formula>0</formula>
    </cfRule>
  </conditionalFormatting>
  <conditionalFormatting sqref="G192:I193">
    <cfRule type="cellIs" priority="619" dxfId="0" operator="lessThanOrEqual" stopIfTrue="1">
      <formula>0</formula>
    </cfRule>
  </conditionalFormatting>
  <conditionalFormatting sqref="G169:I170">
    <cfRule type="cellIs" priority="617" dxfId="0" operator="lessThanOrEqual" stopIfTrue="1">
      <formula>0</formula>
    </cfRule>
  </conditionalFormatting>
  <conditionalFormatting sqref="G171:I171">
    <cfRule type="cellIs" priority="616" dxfId="0" operator="lessThanOrEqual" stopIfTrue="1">
      <formula>0</formula>
    </cfRule>
  </conditionalFormatting>
  <conditionalFormatting sqref="G372:G374 G195:I197 G199 G357:G370 G203:G207 G241:G243 G246 I203:I207 I357:I370 I372:I374">
    <cfRule type="cellIs" priority="615" dxfId="0" operator="lessThanOrEqual" stopIfTrue="1">
      <formula>0</formula>
    </cfRule>
  </conditionalFormatting>
  <conditionalFormatting sqref="G371 I371">
    <cfRule type="cellIs" priority="614" dxfId="0" operator="lessThanOrEqual" stopIfTrue="1">
      <formula>0</formula>
    </cfRule>
  </conditionalFormatting>
  <conditionalFormatting sqref="G375 I375">
    <cfRule type="cellIs" priority="613" dxfId="0" operator="lessThanOrEqual" stopIfTrue="1">
      <formula>0</formula>
    </cfRule>
  </conditionalFormatting>
  <conditionalFormatting sqref="G376 I376">
    <cfRule type="cellIs" priority="612" dxfId="0" operator="lessThanOrEqual" stopIfTrue="1">
      <formula>0</formula>
    </cfRule>
  </conditionalFormatting>
  <conditionalFormatting sqref="G201:G202 I201:I202">
    <cfRule type="cellIs" priority="611" dxfId="0" operator="lessThanOrEqual" stopIfTrue="1">
      <formula>0</formula>
    </cfRule>
  </conditionalFormatting>
  <conditionalFormatting sqref="G198:H198">
    <cfRule type="cellIs" priority="610" dxfId="0" operator="lessThanOrEqual" stopIfTrue="1">
      <formula>0</formula>
    </cfRule>
  </conditionalFormatting>
  <conditionalFormatting sqref="I199">
    <cfRule type="cellIs" priority="609" dxfId="0" operator="lessThanOrEqual" stopIfTrue="1">
      <formula>0</formula>
    </cfRule>
  </conditionalFormatting>
  <conditionalFormatting sqref="G200 I200">
    <cfRule type="cellIs" priority="608" dxfId="0" operator="lessThanOrEqual" stopIfTrue="1">
      <formula>0</formula>
    </cfRule>
  </conditionalFormatting>
  <conditionalFormatting sqref="I198">
    <cfRule type="cellIs" priority="607" dxfId="0" operator="lessThanOrEqual" stopIfTrue="1">
      <formula>0</formula>
    </cfRule>
  </conditionalFormatting>
  <conditionalFormatting sqref="G353 I353">
    <cfRule type="cellIs" priority="606" dxfId="0" operator="lessThanOrEqual" stopIfTrue="1">
      <formula>0</formula>
    </cfRule>
  </conditionalFormatting>
  <conditionalFormatting sqref="G218:G223 I218">
    <cfRule type="cellIs" priority="605" dxfId="0" operator="lessThanOrEqual" stopIfTrue="1">
      <formula>0</formula>
    </cfRule>
  </conditionalFormatting>
  <conditionalFormatting sqref="G226:G227 I226:I227">
    <cfRule type="cellIs" priority="604" dxfId="0" operator="lessThanOrEqual" stopIfTrue="1">
      <formula>0</formula>
    </cfRule>
  </conditionalFormatting>
  <conditionalFormatting sqref="G228 I228">
    <cfRule type="cellIs" priority="603" dxfId="0" operator="lessThanOrEqual" stopIfTrue="1">
      <formula>0</formula>
    </cfRule>
  </conditionalFormatting>
  <conditionalFormatting sqref="G225 I225">
    <cfRule type="cellIs" priority="597" dxfId="0" operator="lessThanOrEqual" stopIfTrue="1">
      <formula>0</formula>
    </cfRule>
  </conditionalFormatting>
  <conditionalFormatting sqref="G235:G239 I235:I239">
    <cfRule type="cellIs" priority="601" dxfId="0" operator="lessThanOrEqual" stopIfTrue="1">
      <formula>0</formula>
    </cfRule>
  </conditionalFormatting>
  <conditionalFormatting sqref="G229:G234 I229:I234">
    <cfRule type="cellIs" priority="602" dxfId="0" operator="lessThanOrEqual" stopIfTrue="1">
      <formula>0</formula>
    </cfRule>
  </conditionalFormatting>
  <conditionalFormatting sqref="I220:I223">
    <cfRule type="cellIs" priority="599" dxfId="0" operator="lessThanOrEqual" stopIfTrue="1">
      <formula>0</formula>
    </cfRule>
  </conditionalFormatting>
  <conditionalFormatting sqref="G224 I224">
    <cfRule type="cellIs" priority="598" dxfId="0" operator="lessThanOrEqual" stopIfTrue="1">
      <formula>0</formula>
    </cfRule>
  </conditionalFormatting>
  <conditionalFormatting sqref="I219">
    <cfRule type="cellIs" priority="596" dxfId="0" operator="lessThanOrEqual" stopIfTrue="1">
      <formula>0</formula>
    </cfRule>
  </conditionalFormatting>
  <conditionalFormatting sqref="G240 I240">
    <cfRule type="cellIs" priority="595" dxfId="0" operator="lessThanOrEqual" stopIfTrue="1">
      <formula>0</formula>
    </cfRule>
  </conditionalFormatting>
  <conditionalFormatting sqref="I246 I241:I243">
    <cfRule type="cellIs" priority="594" dxfId="0" operator="lessThanOrEqual" stopIfTrue="1">
      <formula>0</formula>
    </cfRule>
  </conditionalFormatting>
  <conditionalFormatting sqref="G254 I254">
    <cfRule type="cellIs" priority="586" dxfId="0" operator="lessThanOrEqual" stopIfTrue="1">
      <formula>0</formula>
    </cfRule>
  </conditionalFormatting>
  <conditionalFormatting sqref="I264">
    <cfRule type="cellIs" priority="574" dxfId="0" operator="lessThanOrEqual" stopIfTrue="1">
      <formula>0</formula>
    </cfRule>
  </conditionalFormatting>
  <conditionalFormatting sqref="G270 I270">
    <cfRule type="cellIs" priority="570" dxfId="0" operator="lessThanOrEqual" stopIfTrue="1">
      <formula>0</formula>
    </cfRule>
  </conditionalFormatting>
  <conditionalFormatting sqref="G245 I245">
    <cfRule type="cellIs" priority="593" dxfId="0" operator="lessThanOrEqual" stopIfTrue="1">
      <formula>0</formula>
    </cfRule>
  </conditionalFormatting>
  <conditionalFormatting sqref="G248:G250 G252:G253">
    <cfRule type="cellIs" priority="591" dxfId="0" operator="lessThanOrEqual" stopIfTrue="1">
      <formula>0</formula>
    </cfRule>
  </conditionalFormatting>
  <conditionalFormatting sqref="G247 I247">
    <cfRule type="cellIs" priority="590" dxfId="0" operator="lessThanOrEqual" stopIfTrue="1">
      <formula>0</formula>
    </cfRule>
  </conditionalFormatting>
  <conditionalFormatting sqref="I248:I250 I252:I253">
    <cfRule type="cellIs" priority="589" dxfId="0" operator="lessThanOrEqual" stopIfTrue="1">
      <formula>0</formula>
    </cfRule>
  </conditionalFormatting>
  <conditionalFormatting sqref="G255 I255">
    <cfRule type="cellIs" priority="588" dxfId="0" operator="lessThanOrEqual" stopIfTrue="1">
      <formula>0</formula>
    </cfRule>
  </conditionalFormatting>
  <conditionalFormatting sqref="G251">
    <cfRule type="cellIs" priority="585" dxfId="0" operator="lessThanOrEqual" stopIfTrue="1">
      <formula>0</formula>
    </cfRule>
  </conditionalFormatting>
  <conditionalFormatting sqref="I251">
    <cfRule type="cellIs" priority="584" dxfId="0" operator="lessThanOrEqual" stopIfTrue="1">
      <formula>0</formula>
    </cfRule>
  </conditionalFormatting>
  <conditionalFormatting sqref="G259 I259">
    <cfRule type="cellIs" priority="578" dxfId="0" operator="lessThanOrEqual" stopIfTrue="1">
      <formula>0</formula>
    </cfRule>
  </conditionalFormatting>
  <conditionalFormatting sqref="G257:G258">
    <cfRule type="cellIs" priority="583" dxfId="0" operator="lessThanOrEqual" stopIfTrue="1">
      <formula>0</formula>
    </cfRule>
  </conditionalFormatting>
  <conditionalFormatting sqref="G256 I256">
    <cfRule type="cellIs" priority="582" dxfId="0" operator="lessThanOrEqual" stopIfTrue="1">
      <formula>0</formula>
    </cfRule>
  </conditionalFormatting>
  <conditionalFormatting sqref="I257:I258">
    <cfRule type="cellIs" priority="581" dxfId="0" operator="lessThanOrEqual" stopIfTrue="1">
      <formula>0</formula>
    </cfRule>
  </conditionalFormatting>
  <conditionalFormatting sqref="G260 I260">
    <cfRule type="cellIs" priority="580" dxfId="0" operator="lessThanOrEqual" stopIfTrue="1">
      <formula>0</formula>
    </cfRule>
  </conditionalFormatting>
  <conditionalFormatting sqref="I265:I268">
    <cfRule type="cellIs" priority="575" dxfId="0" operator="lessThanOrEqual" stopIfTrue="1">
      <formula>0</formula>
    </cfRule>
  </conditionalFormatting>
  <conditionalFormatting sqref="I261">
    <cfRule type="cellIs" priority="577" dxfId="0" operator="lessThanOrEqual" stopIfTrue="1">
      <formula>0</formula>
    </cfRule>
  </conditionalFormatting>
  <conditionalFormatting sqref="I262:I263">
    <cfRule type="cellIs" priority="576" dxfId="0" operator="lessThanOrEqual" stopIfTrue="1">
      <formula>0</formula>
    </cfRule>
  </conditionalFormatting>
  <conditionalFormatting sqref="I269">
    <cfRule type="cellIs" priority="573" dxfId="0" operator="lessThanOrEqual" stopIfTrue="1">
      <formula>0</formula>
    </cfRule>
  </conditionalFormatting>
  <conditionalFormatting sqref="G271 I271">
    <cfRule type="cellIs" priority="572" dxfId="0" operator="lessThanOrEqual" stopIfTrue="1">
      <formula>0</formula>
    </cfRule>
  </conditionalFormatting>
  <conditionalFormatting sqref="C291:G291">
    <cfRule type="expression" priority="566" dxfId="497" stopIfTrue="1">
      <formula>AND($A291&lt;&gt;"COMPOSICAO",$A291&lt;&gt;"INSUMO",$A291&lt;&gt;"")</formula>
    </cfRule>
    <cfRule type="expression" priority="567" dxfId="496" stopIfTrue="1">
      <formula>AND(OR($A291="COMPOSICAO",$A291="INSUMO",$A291&lt;&gt;""),$A291&lt;&gt;"")</formula>
    </cfRule>
  </conditionalFormatting>
  <conditionalFormatting sqref="D261:G261">
    <cfRule type="expression" priority="568" dxfId="497" stopIfTrue="1">
      <formula>AND($A261&lt;&gt;"COMPOSICAO",$A261&lt;&gt;"INSUMO",$A261&lt;&gt;"")</formula>
    </cfRule>
    <cfRule type="expression" priority="569" dxfId="496" stopIfTrue="1">
      <formula>AND(OR($A261="COMPOSICAO",$A261="INSUMO",$A261&lt;&gt;""),$A261&lt;&gt;"")</formula>
    </cfRule>
  </conditionalFormatting>
  <conditionalFormatting sqref="F295:G295">
    <cfRule type="expression" priority="564" dxfId="497" stopIfTrue="1">
      <formula>AND($A295&lt;&gt;"COMPOSICAO",$A295&lt;&gt;"INSUMO",$A295&lt;&gt;"")</formula>
    </cfRule>
    <cfRule type="expression" priority="565" dxfId="496" stopIfTrue="1">
      <formula>AND(OR($A295="COMPOSICAO",$A295="INSUMO",$A295&lt;&gt;""),$A295&lt;&gt;"")</formula>
    </cfRule>
  </conditionalFormatting>
  <conditionalFormatting sqref="G268">
    <cfRule type="cellIs" priority="560" dxfId="0" operator="lessThanOrEqual" stopIfTrue="1">
      <formula>0</formula>
    </cfRule>
  </conditionalFormatting>
  <conditionalFormatting sqref="G262:G264 G266:G267">
    <cfRule type="cellIs" priority="562" dxfId="0" operator="lessThanOrEqual" stopIfTrue="1">
      <formula>0</formula>
    </cfRule>
  </conditionalFormatting>
  <conditionalFormatting sqref="G269">
    <cfRule type="cellIs" priority="561" dxfId="0" operator="lessThanOrEqual" stopIfTrue="1">
      <formula>0</formula>
    </cfRule>
  </conditionalFormatting>
  <conditionalFormatting sqref="G265">
    <cfRule type="cellIs" priority="559" dxfId="0" operator="lessThanOrEqual" stopIfTrue="1">
      <formula>0</formula>
    </cfRule>
  </conditionalFormatting>
  <conditionalFormatting sqref="F299:G299">
    <cfRule type="expression" priority="557" dxfId="497" stopIfTrue="1">
      <formula>AND($A299&lt;&gt;"COMPOSICAO",$A299&lt;&gt;"INSUMO",$A299&lt;&gt;"")</formula>
    </cfRule>
    <cfRule type="expression" priority="558" dxfId="496" stopIfTrue="1">
      <formula>AND(OR($A299="COMPOSICAO",$A299="INSUMO",$A299&lt;&gt;""),$A299&lt;&gt;"")</formula>
    </cfRule>
  </conditionalFormatting>
  <conditionalFormatting sqref="G303:G304 I303:I304">
    <cfRule type="cellIs" priority="556" dxfId="0" operator="lessThanOrEqual" stopIfTrue="1">
      <formula>0</formula>
    </cfRule>
  </conditionalFormatting>
  <conditionalFormatting sqref="G305 I305">
    <cfRule type="cellIs" priority="555" dxfId="0" operator="lessThanOrEqual" stopIfTrue="1">
      <formula>0</formula>
    </cfRule>
  </conditionalFormatting>
  <conditionalFormatting sqref="G379 I379">
    <cfRule type="cellIs" priority="552" dxfId="0" operator="lessThanOrEqual" stopIfTrue="1">
      <formula>0</formula>
    </cfRule>
  </conditionalFormatting>
  <conditionalFormatting sqref="G377:G378 I377:I378">
    <cfRule type="cellIs" priority="553" dxfId="0" operator="lessThanOrEqual" stopIfTrue="1">
      <formula>0</formula>
    </cfRule>
  </conditionalFormatting>
  <conditionalFormatting sqref="G354:G355 I354:I355">
    <cfRule type="cellIs" priority="551" dxfId="0" operator="lessThanOrEqual" stopIfTrue="1">
      <formula>0</formula>
    </cfRule>
  </conditionalFormatting>
  <conditionalFormatting sqref="G356 I356">
    <cfRule type="cellIs" priority="550" dxfId="0" operator="lessThanOrEqual" stopIfTrue="1">
      <formula>0</formula>
    </cfRule>
  </conditionalFormatting>
  <conditionalFormatting sqref="G575:G577 G380:I382 G384 G560:G573 G388:G392 G426:G428 G431 I388:I392 I560:I573 I575:I577">
    <cfRule type="cellIs" priority="549" dxfId="0" operator="lessThanOrEqual" stopIfTrue="1">
      <formula>0</formula>
    </cfRule>
  </conditionalFormatting>
  <conditionalFormatting sqref="G574 I574">
    <cfRule type="cellIs" priority="548" dxfId="0" operator="lessThanOrEqual" stopIfTrue="1">
      <formula>0</formula>
    </cfRule>
  </conditionalFormatting>
  <conditionalFormatting sqref="G578 I578">
    <cfRule type="cellIs" priority="547" dxfId="0" operator="lessThanOrEqual" stopIfTrue="1">
      <formula>0</formula>
    </cfRule>
  </conditionalFormatting>
  <conditionalFormatting sqref="G579 I579">
    <cfRule type="cellIs" priority="546" dxfId="0" operator="lessThanOrEqual" stopIfTrue="1">
      <formula>0</formula>
    </cfRule>
  </conditionalFormatting>
  <conditionalFormatting sqref="G386:G387 I386:I387">
    <cfRule type="cellIs" priority="545" dxfId="0" operator="lessThanOrEqual" stopIfTrue="1">
      <formula>0</formula>
    </cfRule>
  </conditionalFormatting>
  <conditionalFormatting sqref="G383">
    <cfRule type="cellIs" priority="544" dxfId="0" operator="lessThanOrEqual" stopIfTrue="1">
      <formula>0</formula>
    </cfRule>
  </conditionalFormatting>
  <conditionalFormatting sqref="I384">
    <cfRule type="cellIs" priority="543" dxfId="0" operator="lessThanOrEqual" stopIfTrue="1">
      <formula>0</formula>
    </cfRule>
  </conditionalFormatting>
  <conditionalFormatting sqref="G385 I385">
    <cfRule type="cellIs" priority="542" dxfId="0" operator="lessThanOrEqual" stopIfTrue="1">
      <formula>0</formula>
    </cfRule>
  </conditionalFormatting>
  <conditionalFormatting sqref="I383">
    <cfRule type="cellIs" priority="541" dxfId="0" operator="lessThanOrEqual" stopIfTrue="1">
      <formula>0</formula>
    </cfRule>
  </conditionalFormatting>
  <conditionalFormatting sqref="G556 I556">
    <cfRule type="cellIs" priority="540" dxfId="0" operator="lessThanOrEqual" stopIfTrue="1">
      <formula>0</formula>
    </cfRule>
  </conditionalFormatting>
  <conditionalFormatting sqref="G403:G408 I403">
    <cfRule type="cellIs" priority="539" dxfId="0" operator="lessThanOrEqual" stopIfTrue="1">
      <formula>0</formula>
    </cfRule>
  </conditionalFormatting>
  <conditionalFormatting sqref="G411:G412 I411:I412">
    <cfRule type="cellIs" priority="538" dxfId="0" operator="lessThanOrEqual" stopIfTrue="1">
      <formula>0</formula>
    </cfRule>
  </conditionalFormatting>
  <conditionalFormatting sqref="G413 I413">
    <cfRule type="cellIs" priority="537" dxfId="0" operator="lessThanOrEqual" stopIfTrue="1">
      <formula>0</formula>
    </cfRule>
  </conditionalFormatting>
  <conditionalFormatting sqref="G410 I410">
    <cfRule type="cellIs" priority="531" dxfId="0" operator="lessThanOrEqual" stopIfTrue="1">
      <formula>0</formula>
    </cfRule>
  </conditionalFormatting>
  <conditionalFormatting sqref="G420:G424 I420:I424">
    <cfRule type="cellIs" priority="535" dxfId="0" operator="lessThanOrEqual" stopIfTrue="1">
      <formula>0</formula>
    </cfRule>
  </conditionalFormatting>
  <conditionalFormatting sqref="G414:G419 I414:I419">
    <cfRule type="cellIs" priority="536" dxfId="0" operator="lessThanOrEqual" stopIfTrue="1">
      <formula>0</formula>
    </cfRule>
  </conditionalFormatting>
  <conditionalFormatting sqref="I405:I408">
    <cfRule type="cellIs" priority="533" dxfId="0" operator="lessThanOrEqual" stopIfTrue="1">
      <formula>0</formula>
    </cfRule>
  </conditionalFormatting>
  <conditionalFormatting sqref="G409 I409">
    <cfRule type="cellIs" priority="532" dxfId="0" operator="lessThanOrEqual" stopIfTrue="1">
      <formula>0</formula>
    </cfRule>
  </conditionalFormatting>
  <conditionalFormatting sqref="I404">
    <cfRule type="cellIs" priority="530" dxfId="0" operator="lessThanOrEqual" stopIfTrue="1">
      <formula>0</formula>
    </cfRule>
  </conditionalFormatting>
  <conditionalFormatting sqref="G425 I425">
    <cfRule type="cellIs" priority="529" dxfId="0" operator="lessThanOrEqual" stopIfTrue="1">
      <formula>0</formula>
    </cfRule>
  </conditionalFormatting>
  <conditionalFormatting sqref="I431 I426:I428">
    <cfRule type="cellIs" priority="528" dxfId="0" operator="lessThanOrEqual" stopIfTrue="1">
      <formula>0</formula>
    </cfRule>
  </conditionalFormatting>
  <conditionalFormatting sqref="G439 I439">
    <cfRule type="cellIs" priority="520" dxfId="0" operator="lessThanOrEqual" stopIfTrue="1">
      <formula>0</formula>
    </cfRule>
  </conditionalFormatting>
  <conditionalFormatting sqref="I449">
    <cfRule type="cellIs" priority="508" dxfId="0" operator="lessThanOrEqual" stopIfTrue="1">
      <formula>0</formula>
    </cfRule>
  </conditionalFormatting>
  <conditionalFormatting sqref="G455 I455">
    <cfRule type="cellIs" priority="504" dxfId="0" operator="lessThanOrEqual" stopIfTrue="1">
      <formula>0</formula>
    </cfRule>
  </conditionalFormatting>
  <conditionalFormatting sqref="G430 I430">
    <cfRule type="cellIs" priority="527" dxfId="0" operator="lessThanOrEqual" stopIfTrue="1">
      <formula>0</formula>
    </cfRule>
  </conditionalFormatting>
  <conditionalFormatting sqref="G433:G435 G437:G438">
    <cfRule type="cellIs" priority="525" dxfId="0" operator="lessThanOrEqual" stopIfTrue="1">
      <formula>0</formula>
    </cfRule>
  </conditionalFormatting>
  <conditionalFormatting sqref="G432 I432">
    <cfRule type="cellIs" priority="524" dxfId="0" operator="lessThanOrEqual" stopIfTrue="1">
      <formula>0</formula>
    </cfRule>
  </conditionalFormatting>
  <conditionalFormatting sqref="I433:I435 I437:I438">
    <cfRule type="cellIs" priority="523" dxfId="0" operator="lessThanOrEqual" stopIfTrue="1">
      <formula>0</formula>
    </cfRule>
  </conditionalFormatting>
  <conditionalFormatting sqref="G440 I440">
    <cfRule type="cellIs" priority="522" dxfId="0" operator="lessThanOrEqual" stopIfTrue="1">
      <formula>0</formula>
    </cfRule>
  </conditionalFormatting>
  <conditionalFormatting sqref="G436">
    <cfRule type="cellIs" priority="519" dxfId="0" operator="lessThanOrEqual" stopIfTrue="1">
      <formula>0</formula>
    </cfRule>
  </conditionalFormatting>
  <conditionalFormatting sqref="I436">
    <cfRule type="cellIs" priority="518" dxfId="0" operator="lessThanOrEqual" stopIfTrue="1">
      <formula>0</formula>
    </cfRule>
  </conditionalFormatting>
  <conditionalFormatting sqref="G444 I444">
    <cfRule type="cellIs" priority="512" dxfId="0" operator="lessThanOrEqual" stopIfTrue="1">
      <formula>0</formula>
    </cfRule>
  </conditionalFormatting>
  <conditionalFormatting sqref="G442:G443">
    <cfRule type="cellIs" priority="517" dxfId="0" operator="lessThanOrEqual" stopIfTrue="1">
      <formula>0</formula>
    </cfRule>
  </conditionalFormatting>
  <conditionalFormatting sqref="G441 I441">
    <cfRule type="cellIs" priority="516" dxfId="0" operator="lessThanOrEqual" stopIfTrue="1">
      <formula>0</formula>
    </cfRule>
  </conditionalFormatting>
  <conditionalFormatting sqref="I442:I443">
    <cfRule type="cellIs" priority="515" dxfId="0" operator="lessThanOrEqual" stopIfTrue="1">
      <formula>0</formula>
    </cfRule>
  </conditionalFormatting>
  <conditionalFormatting sqref="G445 I445">
    <cfRule type="cellIs" priority="514" dxfId="0" operator="lessThanOrEqual" stopIfTrue="1">
      <formula>0</formula>
    </cfRule>
  </conditionalFormatting>
  <conditionalFormatting sqref="I450:I453">
    <cfRule type="cellIs" priority="509" dxfId="0" operator="lessThanOrEqual" stopIfTrue="1">
      <formula>0</formula>
    </cfRule>
  </conditionalFormatting>
  <conditionalFormatting sqref="I446">
    <cfRule type="cellIs" priority="511" dxfId="0" operator="lessThanOrEqual" stopIfTrue="1">
      <formula>0</formula>
    </cfRule>
  </conditionalFormatting>
  <conditionalFormatting sqref="I447:I448">
    <cfRule type="cellIs" priority="510" dxfId="0" operator="lessThanOrEqual" stopIfTrue="1">
      <formula>0</formula>
    </cfRule>
  </conditionalFormatting>
  <conditionalFormatting sqref="I454">
    <cfRule type="cellIs" priority="507" dxfId="0" operator="lessThanOrEqual" stopIfTrue="1">
      <formula>0</formula>
    </cfRule>
  </conditionalFormatting>
  <conditionalFormatting sqref="G456 I456">
    <cfRule type="cellIs" priority="506" dxfId="0" operator="lessThanOrEqual" stopIfTrue="1">
      <formula>0</formula>
    </cfRule>
  </conditionalFormatting>
  <conditionalFormatting sqref="C476:G476">
    <cfRule type="expression" priority="500" dxfId="497" stopIfTrue="1">
      <formula>AND($A476&lt;&gt;"COMPOSICAO",$A476&lt;&gt;"INSUMO",$A476&lt;&gt;"")</formula>
    </cfRule>
    <cfRule type="expression" priority="501" dxfId="496" stopIfTrue="1">
      <formula>AND(OR($A476="COMPOSICAO",$A476="INSUMO",$A476&lt;&gt;""),$A476&lt;&gt;"")</formula>
    </cfRule>
  </conditionalFormatting>
  <conditionalFormatting sqref="D446:G446">
    <cfRule type="expression" priority="502" dxfId="497" stopIfTrue="1">
      <formula>AND($A446&lt;&gt;"COMPOSICAO",$A446&lt;&gt;"INSUMO",$A446&lt;&gt;"")</formula>
    </cfRule>
    <cfRule type="expression" priority="503" dxfId="496" stopIfTrue="1">
      <formula>AND(OR($A446="COMPOSICAO",$A446="INSUMO",$A446&lt;&gt;""),$A446&lt;&gt;"")</formula>
    </cfRule>
  </conditionalFormatting>
  <conditionalFormatting sqref="F480:G480">
    <cfRule type="expression" priority="498" dxfId="497" stopIfTrue="1">
      <formula>AND($A480&lt;&gt;"COMPOSICAO",$A480&lt;&gt;"INSUMO",$A480&lt;&gt;"")</formula>
    </cfRule>
    <cfRule type="expression" priority="499" dxfId="496" stopIfTrue="1">
      <formula>AND(OR($A480="COMPOSICAO",$A480="INSUMO",$A480&lt;&gt;""),$A480&lt;&gt;"")</formula>
    </cfRule>
  </conditionalFormatting>
  <conditionalFormatting sqref="G453">
    <cfRule type="cellIs" priority="494" dxfId="0" operator="lessThanOrEqual" stopIfTrue="1">
      <formula>0</formula>
    </cfRule>
  </conditionalFormatting>
  <conditionalFormatting sqref="G447:G449 G451:G452">
    <cfRule type="cellIs" priority="496" dxfId="0" operator="lessThanOrEqual" stopIfTrue="1">
      <formula>0</formula>
    </cfRule>
  </conditionalFormatting>
  <conditionalFormatting sqref="G454">
    <cfRule type="cellIs" priority="495" dxfId="0" operator="lessThanOrEqual" stopIfTrue="1">
      <formula>0</formula>
    </cfRule>
  </conditionalFormatting>
  <conditionalFormatting sqref="G450">
    <cfRule type="cellIs" priority="493" dxfId="0" operator="lessThanOrEqual" stopIfTrue="1">
      <formula>0</formula>
    </cfRule>
  </conditionalFormatting>
  <conditionalFormatting sqref="F484:G484">
    <cfRule type="expression" priority="491" dxfId="497" stopIfTrue="1">
      <formula>AND($A484&lt;&gt;"COMPOSICAO",$A484&lt;&gt;"INSUMO",$A484&lt;&gt;"")</formula>
    </cfRule>
    <cfRule type="expression" priority="492" dxfId="496" stopIfTrue="1">
      <formula>AND(OR($A484="COMPOSICAO",$A484="INSUMO",$A484&lt;&gt;""),$A484&lt;&gt;"")</formula>
    </cfRule>
  </conditionalFormatting>
  <conditionalFormatting sqref="G488:G489 I488:I489">
    <cfRule type="cellIs" priority="490" dxfId="0" operator="lessThanOrEqual" stopIfTrue="1">
      <formula>0</formula>
    </cfRule>
  </conditionalFormatting>
  <conditionalFormatting sqref="G490 I490">
    <cfRule type="cellIs" priority="489" dxfId="0" operator="lessThanOrEqual" stopIfTrue="1">
      <formula>0</formula>
    </cfRule>
  </conditionalFormatting>
  <conditionalFormatting sqref="G582 I582">
    <cfRule type="cellIs" priority="486" dxfId="0" operator="lessThanOrEqual" stopIfTrue="1">
      <formula>0</formula>
    </cfRule>
  </conditionalFormatting>
  <conditionalFormatting sqref="G580:G581 I580:I581">
    <cfRule type="cellIs" priority="487" dxfId="0" operator="lessThanOrEqual" stopIfTrue="1">
      <formula>0</formula>
    </cfRule>
  </conditionalFormatting>
  <conditionalFormatting sqref="G557:G558 I557:I558">
    <cfRule type="cellIs" priority="485" dxfId="0" operator="lessThanOrEqual" stopIfTrue="1">
      <formula>0</formula>
    </cfRule>
  </conditionalFormatting>
  <conditionalFormatting sqref="G559 I559">
    <cfRule type="cellIs" priority="484" dxfId="0" operator="lessThanOrEqual" stopIfTrue="1">
      <formula>0</formula>
    </cfRule>
  </conditionalFormatting>
  <conditionalFormatting sqref="H496:H499 H502:H503">
    <cfRule type="cellIs" priority="483" dxfId="0" operator="lessThanOrEqual" stopIfTrue="1">
      <formula>0</formula>
    </cfRule>
  </conditionalFormatting>
  <conditionalFormatting sqref="I499">
    <cfRule type="cellIs" priority="479" dxfId="0" operator="lessThanOrEqual" stopIfTrue="1">
      <formula>0</formula>
    </cfRule>
  </conditionalFormatting>
  <conditionalFormatting sqref="I502:I503">
    <cfRule type="cellIs" priority="480" dxfId="0" operator="lessThanOrEqual" stopIfTrue="1">
      <formula>0</formula>
    </cfRule>
  </conditionalFormatting>
  <conditionalFormatting sqref="I496">
    <cfRule type="cellIs" priority="482" dxfId="0" operator="lessThanOrEqual" stopIfTrue="1">
      <formula>0</formula>
    </cfRule>
  </conditionalFormatting>
  <conditionalFormatting sqref="I497:I498">
    <cfRule type="cellIs" priority="481" dxfId="0" operator="lessThanOrEqual" stopIfTrue="1">
      <formula>0</formula>
    </cfRule>
  </conditionalFormatting>
  <conditionalFormatting sqref="D496:G496">
    <cfRule type="expression" priority="477" dxfId="497" stopIfTrue="1">
      <formula>AND($A496&lt;&gt;"COMPOSICAO",$A496&lt;&gt;"INSUMO",$A496&lt;&gt;"")</formula>
    </cfRule>
    <cfRule type="expression" priority="478" dxfId="496" stopIfTrue="1">
      <formula>AND(OR($A496="COMPOSICAO",$A496="INSUMO",$A496&lt;&gt;""),$A496&lt;&gt;"")</formula>
    </cfRule>
  </conditionalFormatting>
  <conditionalFormatting sqref="G497:G499 G503">
    <cfRule type="cellIs" priority="476" dxfId="0" operator="lessThanOrEqual" stopIfTrue="1">
      <formula>0</formula>
    </cfRule>
  </conditionalFormatting>
  <conditionalFormatting sqref="G502">
    <cfRule type="cellIs" priority="474" dxfId="0" operator="lessThanOrEqual" stopIfTrue="1">
      <formula>0</formula>
    </cfRule>
  </conditionalFormatting>
  <conditionalFormatting sqref="G506:G507">
    <cfRule type="cellIs" priority="462" dxfId="0" operator="lessThanOrEqual" stopIfTrue="1">
      <formula>0</formula>
    </cfRule>
  </conditionalFormatting>
  <conditionalFormatting sqref="H500:H501">
    <cfRule type="cellIs" priority="473" dxfId="0" operator="lessThanOrEqual" stopIfTrue="1">
      <formula>0</formula>
    </cfRule>
  </conditionalFormatting>
  <conditionalFormatting sqref="I501">
    <cfRule type="cellIs" priority="471" dxfId="0" operator="lessThanOrEqual" stopIfTrue="1">
      <formula>0</formula>
    </cfRule>
  </conditionalFormatting>
  <conditionalFormatting sqref="I500">
    <cfRule type="cellIs" priority="472" dxfId="0" operator="lessThanOrEqual" stopIfTrue="1">
      <formula>0</formula>
    </cfRule>
  </conditionalFormatting>
  <conditionalFormatting sqref="G500:G501">
    <cfRule type="cellIs" priority="470" dxfId="0" operator="lessThanOrEqual" stopIfTrue="1">
      <formula>0</formula>
    </cfRule>
  </conditionalFormatting>
  <conditionalFormatting sqref="H504:H505">
    <cfRule type="cellIs" priority="469" dxfId="0" operator="lessThanOrEqual" stopIfTrue="1">
      <formula>0</formula>
    </cfRule>
  </conditionalFormatting>
  <conditionalFormatting sqref="I505">
    <cfRule type="cellIs" priority="467" dxfId="0" operator="lessThanOrEqual" stopIfTrue="1">
      <formula>0</formula>
    </cfRule>
  </conditionalFormatting>
  <conditionalFormatting sqref="I504">
    <cfRule type="cellIs" priority="468" dxfId="0" operator="lessThanOrEqual" stopIfTrue="1">
      <formula>0</formula>
    </cfRule>
  </conditionalFormatting>
  <conditionalFormatting sqref="G504:G505">
    <cfRule type="cellIs" priority="466" dxfId="0" operator="lessThanOrEqual" stopIfTrue="1">
      <formula>0</formula>
    </cfRule>
  </conditionalFormatting>
  <conditionalFormatting sqref="H506:H507">
    <cfRule type="cellIs" priority="465" dxfId="0" operator="lessThanOrEqual" stopIfTrue="1">
      <formula>0</formula>
    </cfRule>
  </conditionalFormatting>
  <conditionalFormatting sqref="I507">
    <cfRule type="cellIs" priority="463" dxfId="0" operator="lessThanOrEqual" stopIfTrue="1">
      <formula>0</formula>
    </cfRule>
  </conditionalFormatting>
  <conditionalFormatting sqref="I506">
    <cfRule type="cellIs" priority="464" dxfId="0" operator="lessThanOrEqual" stopIfTrue="1">
      <formula>0</formula>
    </cfRule>
  </conditionalFormatting>
  <conditionalFormatting sqref="F508:G508">
    <cfRule type="expression" priority="460" dxfId="497" stopIfTrue="1">
      <formula>AND($A508&lt;&gt;"COMPOSICAO",$A508&lt;&gt;"INSUMO",$A508&lt;&gt;"")</formula>
    </cfRule>
    <cfRule type="expression" priority="461" dxfId="496" stopIfTrue="1">
      <formula>AND(OR($A508="COMPOSICAO",$A508="INSUMO",$A508&lt;&gt;""),$A508&lt;&gt;"")</formula>
    </cfRule>
  </conditionalFormatting>
  <conditionalFormatting sqref="G512:G513">
    <cfRule type="cellIs" priority="456" dxfId="0" operator="lessThanOrEqual" stopIfTrue="1">
      <formula>0</formula>
    </cfRule>
  </conditionalFormatting>
  <conditionalFormatting sqref="H512:H513">
    <cfRule type="cellIs" priority="459" dxfId="0" operator="lessThanOrEqual" stopIfTrue="1">
      <formula>0</formula>
    </cfRule>
  </conditionalFormatting>
  <conditionalFormatting sqref="I513">
    <cfRule type="cellIs" priority="457" dxfId="0" operator="lessThanOrEqual" stopIfTrue="1">
      <formula>0</formula>
    </cfRule>
  </conditionalFormatting>
  <conditionalFormatting sqref="I512">
    <cfRule type="cellIs" priority="458" dxfId="0" operator="lessThanOrEqual" stopIfTrue="1">
      <formula>0</formula>
    </cfRule>
  </conditionalFormatting>
  <conditionalFormatting sqref="H175">
    <cfRule type="cellIs" priority="455" dxfId="0" operator="lessThanOrEqual" stopIfTrue="1">
      <formula>0</formula>
    </cfRule>
  </conditionalFormatting>
  <conditionalFormatting sqref="H176">
    <cfRule type="cellIs" priority="454" dxfId="0" operator="lessThanOrEqual" stopIfTrue="1">
      <formula>0</formula>
    </cfRule>
  </conditionalFormatting>
  <conditionalFormatting sqref="H511">
    <cfRule type="cellIs" priority="370" dxfId="0" operator="lessThanOrEqual" stopIfTrue="1">
      <formula>0</formula>
    </cfRule>
  </conditionalFormatting>
  <conditionalFormatting sqref="F23:G23">
    <cfRule type="expression" priority="368" dxfId="497" stopIfTrue="1">
      <formula>AND($A23&lt;&gt;"COMPOSICAO",$A23&lt;&gt;"INSUMO",$A23&lt;&gt;"")</formula>
    </cfRule>
    <cfRule type="expression" priority="369" dxfId="496" stopIfTrue="1">
      <formula>AND(OR($A23="COMPOSICAO",$A23="INSUMO",$A23&lt;&gt;""),$A23&lt;&gt;"")</formula>
    </cfRule>
  </conditionalFormatting>
  <conditionalFormatting sqref="G24:G32">
    <cfRule type="cellIs" priority="365" dxfId="0" operator="lessThanOrEqual" stopIfTrue="1">
      <formula>0</formula>
    </cfRule>
  </conditionalFormatting>
  <conditionalFormatting sqref="I23">
    <cfRule type="cellIs" priority="367" dxfId="0" operator="lessThanOrEqual" stopIfTrue="1">
      <formula>0</formula>
    </cfRule>
  </conditionalFormatting>
  <conditionalFormatting sqref="G209:G217">
    <cfRule type="cellIs" priority="360" dxfId="0" operator="lessThanOrEqual" stopIfTrue="1">
      <formula>0</formula>
    </cfRule>
  </conditionalFormatting>
  <conditionalFormatting sqref="G394:G402">
    <cfRule type="cellIs" priority="355" dxfId="0" operator="lessThanOrEqual" stopIfTrue="1">
      <formula>0</formula>
    </cfRule>
  </conditionalFormatting>
  <conditionalFormatting sqref="I209:I217">
    <cfRule type="cellIs" priority="364" dxfId="0" operator="lessThanOrEqual" stopIfTrue="1">
      <formula>0</formula>
    </cfRule>
  </conditionalFormatting>
  <conditionalFormatting sqref="F208:G208">
    <cfRule type="expression" priority="362" dxfId="497" stopIfTrue="1">
      <formula>AND($A208&lt;&gt;"COMPOSICAO",$A208&lt;&gt;"INSUMO",$A208&lt;&gt;"")</formula>
    </cfRule>
    <cfRule type="expression" priority="363" dxfId="496" stopIfTrue="1">
      <formula>AND(OR($A208="COMPOSICAO",$A208="INSUMO",$A208&lt;&gt;""),$A208&lt;&gt;"")</formula>
    </cfRule>
  </conditionalFormatting>
  <conditionalFormatting sqref="I208">
    <cfRule type="cellIs" priority="361" dxfId="0" operator="lessThanOrEqual" stopIfTrue="1">
      <formula>0</formula>
    </cfRule>
  </conditionalFormatting>
  <conditionalFormatting sqref="I394:I402">
    <cfRule type="cellIs" priority="359" dxfId="0" operator="lessThanOrEqual" stopIfTrue="1">
      <formula>0</formula>
    </cfRule>
  </conditionalFormatting>
  <conditionalFormatting sqref="F393:G393">
    <cfRule type="expression" priority="357" dxfId="497" stopIfTrue="1">
      <formula>AND($A393&lt;&gt;"COMPOSICAO",$A393&lt;&gt;"INSUMO",$A393&lt;&gt;"")</formula>
    </cfRule>
    <cfRule type="expression" priority="358" dxfId="496" stopIfTrue="1">
      <formula>AND(OR($A393="COMPOSICAO",$A393="INSUMO",$A393&lt;&gt;""),$A393&lt;&gt;"")</formula>
    </cfRule>
  </conditionalFormatting>
  <conditionalFormatting sqref="I393">
    <cfRule type="cellIs" priority="356" dxfId="0" operator="lessThanOrEqual" stopIfTrue="1">
      <formula>0</formula>
    </cfRule>
  </conditionalFormatting>
  <conditionalFormatting sqref="H136">
    <cfRule type="cellIs" priority="350" dxfId="0" operator="lessThanOrEqual" stopIfTrue="1">
      <formula>0</formula>
    </cfRule>
  </conditionalFormatting>
  <conditionalFormatting sqref="G133:G134">
    <cfRule type="cellIs" priority="353" dxfId="0" operator="lessThanOrEqual" stopIfTrue="1">
      <formula>0</formula>
    </cfRule>
  </conditionalFormatting>
  <conditionalFormatting sqref="H133:H134">
    <cfRule type="cellIs" priority="352" dxfId="0" operator="lessThanOrEqual" stopIfTrue="1">
      <formula>0</formula>
    </cfRule>
  </conditionalFormatting>
  <conditionalFormatting sqref="H132">
    <cfRule type="cellIs" priority="351" dxfId="0" operator="lessThanOrEqual" stopIfTrue="1">
      <formula>0</formula>
    </cfRule>
  </conditionalFormatting>
  <conditionalFormatting sqref="G318:G319">
    <cfRule type="cellIs" priority="349" dxfId="0" operator="lessThanOrEqual" stopIfTrue="1">
      <formula>0</formula>
    </cfRule>
  </conditionalFormatting>
  <conditionalFormatting sqref="G521:G522">
    <cfRule type="cellIs" priority="345" dxfId="0" operator="lessThanOrEqual" stopIfTrue="1">
      <formula>0</formula>
    </cfRule>
  </conditionalFormatting>
  <conditionalFormatting sqref="G760:G762 G583:I585 G587 G591:G595 G629:G631 G634 G745:G758 I597:I605 I745:I758 I760:I762 I591:I595">
    <cfRule type="cellIs" priority="341" dxfId="0" operator="lessThanOrEqual" stopIfTrue="1">
      <formula>0</formula>
    </cfRule>
  </conditionalFormatting>
  <conditionalFormatting sqref="G759 I759">
    <cfRule type="cellIs" priority="340" dxfId="0" operator="lessThanOrEqual" stopIfTrue="1">
      <formula>0</formula>
    </cfRule>
  </conditionalFormatting>
  <conditionalFormatting sqref="G763 I763">
    <cfRule type="cellIs" priority="339" dxfId="0" operator="lessThanOrEqual" stopIfTrue="1">
      <formula>0</formula>
    </cfRule>
  </conditionalFormatting>
  <conditionalFormatting sqref="G764 I764">
    <cfRule type="cellIs" priority="338" dxfId="0" operator="lessThanOrEqual" stopIfTrue="1">
      <formula>0</formula>
    </cfRule>
  </conditionalFormatting>
  <conditionalFormatting sqref="G606:G611 I606">
    <cfRule type="cellIs" priority="331" dxfId="0" operator="lessThanOrEqual" stopIfTrue="1">
      <formula>0</formula>
    </cfRule>
  </conditionalFormatting>
  <conditionalFormatting sqref="G589:G590 I589:I590">
    <cfRule type="cellIs" priority="337" dxfId="0" operator="lessThanOrEqual" stopIfTrue="1">
      <formula>0</formula>
    </cfRule>
  </conditionalFormatting>
  <conditionalFormatting sqref="G616 I616">
    <cfRule type="cellIs" priority="329" dxfId="0" operator="lessThanOrEqual" stopIfTrue="1">
      <formula>0</formula>
    </cfRule>
  </conditionalFormatting>
  <conditionalFormatting sqref="G613 I613">
    <cfRule type="cellIs" priority="323" dxfId="0" operator="lessThanOrEqual" stopIfTrue="1">
      <formula>0</formula>
    </cfRule>
  </conditionalFormatting>
  <conditionalFormatting sqref="G741 I741">
    <cfRule type="cellIs" priority="332" dxfId="0" operator="lessThanOrEqual" stopIfTrue="1">
      <formula>0</formula>
    </cfRule>
  </conditionalFormatting>
  <conditionalFormatting sqref="G617:G622 I617:I622">
    <cfRule type="cellIs" priority="328" dxfId="0" operator="lessThanOrEqual" stopIfTrue="1">
      <formula>0</formula>
    </cfRule>
  </conditionalFormatting>
  <conditionalFormatting sqref="G612 I612">
    <cfRule type="cellIs" priority="324" dxfId="0" operator="lessThanOrEqual" stopIfTrue="1">
      <formula>0</formula>
    </cfRule>
  </conditionalFormatting>
  <conditionalFormatting sqref="G623:G627 I623:I627">
    <cfRule type="cellIs" priority="327" dxfId="0" operator="lessThanOrEqual" stopIfTrue="1">
      <formula>0</formula>
    </cfRule>
  </conditionalFormatting>
  <conditionalFormatting sqref="I608:I611">
    <cfRule type="cellIs" priority="325" dxfId="0" operator="lessThanOrEqual" stopIfTrue="1">
      <formula>0</formula>
    </cfRule>
  </conditionalFormatting>
  <conditionalFormatting sqref="G614:G615 I614:I615">
    <cfRule type="cellIs" priority="330" dxfId="0" operator="lessThanOrEqual" stopIfTrue="1">
      <formula>0</formula>
    </cfRule>
  </conditionalFormatting>
  <conditionalFormatting sqref="I607">
    <cfRule type="cellIs" priority="322" dxfId="0" operator="lessThanOrEqual" stopIfTrue="1">
      <formula>0</formula>
    </cfRule>
  </conditionalFormatting>
  <conditionalFormatting sqref="I634 I629:I631">
    <cfRule type="cellIs" priority="320" dxfId="0" operator="lessThanOrEqual" stopIfTrue="1">
      <formula>0</formula>
    </cfRule>
  </conditionalFormatting>
  <conditionalFormatting sqref="G633 I633">
    <cfRule type="cellIs" priority="319" dxfId="0" operator="lessThanOrEqual" stopIfTrue="1">
      <formula>0</formula>
    </cfRule>
  </conditionalFormatting>
  <conditionalFormatting sqref="G636:G638 G640:G641">
    <cfRule type="cellIs" priority="317" dxfId="0" operator="lessThanOrEqual" stopIfTrue="1">
      <formula>0</formula>
    </cfRule>
  </conditionalFormatting>
  <conditionalFormatting sqref="G635 I635">
    <cfRule type="cellIs" priority="316" dxfId="0" operator="lessThanOrEqual" stopIfTrue="1">
      <formula>0</formula>
    </cfRule>
  </conditionalFormatting>
  <conditionalFormatting sqref="I636:I638 I640:I641">
    <cfRule type="cellIs" priority="315" dxfId="0" operator="lessThanOrEqual" stopIfTrue="1">
      <formula>0</formula>
    </cfRule>
  </conditionalFormatting>
  <conditionalFormatting sqref="G643 I643">
    <cfRule type="cellIs" priority="314" dxfId="0" operator="lessThanOrEqual" stopIfTrue="1">
      <formula>0</formula>
    </cfRule>
  </conditionalFormatting>
  <conditionalFormatting sqref="G642 I642">
    <cfRule type="cellIs" priority="312" dxfId="0" operator="lessThanOrEqual" stopIfTrue="1">
      <formula>0</formula>
    </cfRule>
  </conditionalFormatting>
  <conditionalFormatting sqref="G639">
    <cfRule type="cellIs" priority="311" dxfId="0" operator="lessThanOrEqual" stopIfTrue="1">
      <formula>0</formula>
    </cfRule>
  </conditionalFormatting>
  <conditionalFormatting sqref="G586">
    <cfRule type="cellIs" priority="336" dxfId="0" operator="lessThanOrEqual" stopIfTrue="1">
      <formula>0</formula>
    </cfRule>
  </conditionalFormatting>
  <conditionalFormatting sqref="I587">
    <cfRule type="cellIs" priority="335" dxfId="0" operator="lessThanOrEqual" stopIfTrue="1">
      <formula>0</formula>
    </cfRule>
  </conditionalFormatting>
  <conditionalFormatting sqref="G588 I588">
    <cfRule type="cellIs" priority="334" dxfId="0" operator="lessThanOrEqual" stopIfTrue="1">
      <formula>0</formula>
    </cfRule>
  </conditionalFormatting>
  <conditionalFormatting sqref="I586">
    <cfRule type="cellIs" priority="333" dxfId="0" operator="lessThanOrEqual" stopIfTrue="1">
      <formula>0</formula>
    </cfRule>
  </conditionalFormatting>
  <conditionalFormatting sqref="G645:G646">
    <cfRule type="cellIs" priority="309" dxfId="0" operator="lessThanOrEqual" stopIfTrue="1">
      <formula>0</formula>
    </cfRule>
  </conditionalFormatting>
  <conditionalFormatting sqref="G647 I647">
    <cfRule type="cellIs" priority="304" dxfId="0" operator="lessThanOrEqual" stopIfTrue="1">
      <formula>0</formula>
    </cfRule>
  </conditionalFormatting>
  <conditionalFormatting sqref="I639">
    <cfRule type="cellIs" priority="310" dxfId="0" operator="lessThanOrEqual" stopIfTrue="1">
      <formula>0</formula>
    </cfRule>
  </conditionalFormatting>
  <conditionalFormatting sqref="G644 I644">
    <cfRule type="cellIs" priority="308" dxfId="0" operator="lessThanOrEqual" stopIfTrue="1">
      <formula>0</formula>
    </cfRule>
  </conditionalFormatting>
  <conditionalFormatting sqref="I645:I646">
    <cfRule type="cellIs" priority="307" dxfId="0" operator="lessThanOrEqual" stopIfTrue="1">
      <formula>0</formula>
    </cfRule>
  </conditionalFormatting>
  <conditionalFormatting sqref="G648 I648">
    <cfRule type="cellIs" priority="306" dxfId="0" operator="lessThanOrEqual" stopIfTrue="1">
      <formula>0</formula>
    </cfRule>
  </conditionalFormatting>
  <conditionalFormatting sqref="G659 I659">
    <cfRule type="cellIs" priority="298" dxfId="0" operator="lessThanOrEqual" stopIfTrue="1">
      <formula>0</formula>
    </cfRule>
  </conditionalFormatting>
  <conditionalFormatting sqref="G628 I628">
    <cfRule type="cellIs" priority="321" dxfId="0" operator="lessThanOrEqual" stopIfTrue="1">
      <formula>0</formula>
    </cfRule>
  </conditionalFormatting>
  <conditionalFormatting sqref="I650:I651">
    <cfRule type="cellIs" priority="302" dxfId="0" operator="lessThanOrEqual" stopIfTrue="1">
      <formula>0</formula>
    </cfRule>
  </conditionalFormatting>
  <conditionalFormatting sqref="I652">
    <cfRule type="cellIs" priority="300" dxfId="0" operator="lessThanOrEqual" stopIfTrue="1">
      <formula>0</formula>
    </cfRule>
  </conditionalFormatting>
  <conditionalFormatting sqref="G658 I658">
    <cfRule type="cellIs" priority="296" dxfId="0" operator="lessThanOrEqual" stopIfTrue="1">
      <formula>0</formula>
    </cfRule>
  </conditionalFormatting>
  <conditionalFormatting sqref="I653:I656">
    <cfRule type="cellIs" priority="301" dxfId="0" operator="lessThanOrEqual" stopIfTrue="1">
      <formula>0</formula>
    </cfRule>
  </conditionalFormatting>
  <conditionalFormatting sqref="I657">
    <cfRule type="cellIs" priority="299" dxfId="0" operator="lessThanOrEqual" stopIfTrue="1">
      <formula>0</formula>
    </cfRule>
  </conditionalFormatting>
  <conditionalFormatting sqref="I649">
    <cfRule type="cellIs" priority="303" dxfId="0" operator="lessThanOrEqual" stopIfTrue="1">
      <formula>0</formula>
    </cfRule>
  </conditionalFormatting>
  <conditionalFormatting sqref="C679:G679">
    <cfRule type="expression" priority="292" dxfId="497" stopIfTrue="1">
      <formula>AND($A679&lt;&gt;"COMPOSICAO",$A679&lt;&gt;"INSUMO",$A679&lt;&gt;"")</formula>
    </cfRule>
    <cfRule type="expression" priority="293" dxfId="496" stopIfTrue="1">
      <formula>AND(OR($A679="COMPOSICAO",$A679="INSUMO",$A679&lt;&gt;""),$A679&lt;&gt;"")</formula>
    </cfRule>
  </conditionalFormatting>
  <conditionalFormatting sqref="D649:G649">
    <cfRule type="expression" priority="294" dxfId="497" stopIfTrue="1">
      <formula>AND($A649&lt;&gt;"COMPOSICAO",$A649&lt;&gt;"INSUMO",$A649&lt;&gt;"")</formula>
    </cfRule>
    <cfRule type="expression" priority="295" dxfId="496" stopIfTrue="1">
      <formula>AND(OR($A649="COMPOSICAO",$A649="INSUMO",$A649&lt;&gt;""),$A649&lt;&gt;"")</formula>
    </cfRule>
  </conditionalFormatting>
  <conditionalFormatting sqref="F683:G683">
    <cfRule type="expression" priority="290" dxfId="497" stopIfTrue="1">
      <formula>AND($A683&lt;&gt;"COMPOSICAO",$A683&lt;&gt;"INSUMO",$A683&lt;&gt;"")</formula>
    </cfRule>
    <cfRule type="expression" priority="291" dxfId="496" stopIfTrue="1">
      <formula>AND(OR($A683="COMPOSICAO",$A683="INSUMO",$A683&lt;&gt;""),$A683&lt;&gt;"")</formula>
    </cfRule>
  </conditionalFormatting>
  <conditionalFormatting sqref="G656">
    <cfRule type="cellIs" priority="286" dxfId="0" operator="lessThanOrEqual" stopIfTrue="1">
      <formula>0</formula>
    </cfRule>
  </conditionalFormatting>
  <conditionalFormatting sqref="G650:G652 G654:G655">
    <cfRule type="cellIs" priority="288" dxfId="0" operator="lessThanOrEqual" stopIfTrue="1">
      <formula>0</formula>
    </cfRule>
  </conditionalFormatting>
  <conditionalFormatting sqref="G657">
    <cfRule type="cellIs" priority="287" dxfId="0" operator="lessThanOrEqual" stopIfTrue="1">
      <formula>0</formula>
    </cfRule>
  </conditionalFormatting>
  <conditionalFormatting sqref="G653">
    <cfRule type="cellIs" priority="285" dxfId="0" operator="lessThanOrEqual" stopIfTrue="1">
      <formula>0</formula>
    </cfRule>
  </conditionalFormatting>
  <conditionalFormatting sqref="F687:G687">
    <cfRule type="expression" priority="283" dxfId="497" stopIfTrue="1">
      <formula>AND($A687&lt;&gt;"COMPOSICAO",$A687&lt;&gt;"INSUMO",$A687&lt;&gt;"")</formula>
    </cfRule>
    <cfRule type="expression" priority="284" dxfId="496" stopIfTrue="1">
      <formula>AND(OR($A687="COMPOSICAO",$A687="INSUMO",$A687&lt;&gt;""),$A687&lt;&gt;"")</formula>
    </cfRule>
  </conditionalFormatting>
  <conditionalFormatting sqref="G691:G692 I691:I692">
    <cfRule type="cellIs" priority="282" dxfId="0" operator="lessThanOrEqual" stopIfTrue="1">
      <formula>0</formula>
    </cfRule>
  </conditionalFormatting>
  <conditionalFormatting sqref="G693 I693">
    <cfRule type="cellIs" priority="281" dxfId="0" operator="lessThanOrEqual" stopIfTrue="1">
      <formula>0</formula>
    </cfRule>
  </conditionalFormatting>
  <conditionalFormatting sqref="G767 I767">
    <cfRule type="cellIs" priority="278" dxfId="0" operator="lessThanOrEqual" stopIfTrue="1">
      <formula>0</formula>
    </cfRule>
  </conditionalFormatting>
  <conditionalFormatting sqref="G765:G766 I765:I766">
    <cfRule type="cellIs" priority="279" dxfId="0" operator="lessThanOrEqual" stopIfTrue="1">
      <formula>0</formula>
    </cfRule>
  </conditionalFormatting>
  <conditionalFormatting sqref="G742:G743 I742:I743">
    <cfRule type="cellIs" priority="277" dxfId="0" operator="lessThanOrEqual" stopIfTrue="1">
      <formula>0</formula>
    </cfRule>
  </conditionalFormatting>
  <conditionalFormatting sqref="G744 I744">
    <cfRule type="cellIs" priority="276" dxfId="0" operator="lessThanOrEqual" stopIfTrue="1">
      <formula>0</formula>
    </cfRule>
  </conditionalFormatting>
  <conditionalFormatting sqref="F596:G596">
    <cfRule type="expression" priority="272" dxfId="497" stopIfTrue="1">
      <formula>AND($A596&lt;&gt;"COMPOSICAO",$A596&lt;&gt;"INSUMO",$A596&lt;&gt;"")</formula>
    </cfRule>
    <cfRule type="expression" priority="273" dxfId="496" stopIfTrue="1">
      <formula>AND(OR($A596="COMPOSICAO",$A596="INSUMO",$A596&lt;&gt;""),$A596&lt;&gt;"")</formula>
    </cfRule>
  </conditionalFormatting>
  <conditionalFormatting sqref="G597:G605">
    <cfRule type="cellIs" priority="270" dxfId="0" operator="lessThanOrEqual" stopIfTrue="1">
      <formula>0</formula>
    </cfRule>
  </conditionalFormatting>
  <conditionalFormatting sqref="I596">
    <cfRule type="cellIs" priority="271" dxfId="0" operator="lessThanOrEqual" stopIfTrue="1">
      <formula>0</formula>
    </cfRule>
  </conditionalFormatting>
  <conditionalFormatting sqref="G706:G707">
    <cfRule type="cellIs" priority="269" dxfId="0" operator="lessThanOrEqual" stopIfTrue="1">
      <formula>0</formula>
    </cfRule>
  </conditionalFormatting>
  <conditionalFormatting sqref="H199">
    <cfRule type="cellIs" priority="131" dxfId="0" operator="lessThanOrEqual" stopIfTrue="1">
      <formula>0</formula>
    </cfRule>
  </conditionalFormatting>
  <conditionalFormatting sqref="H200">
    <cfRule type="cellIs" priority="130" dxfId="0" operator="lessThanOrEqual" stopIfTrue="1">
      <formula>0</formula>
    </cfRule>
  </conditionalFormatting>
  <conditionalFormatting sqref="H372:H374 H357:H359 H241:H243 H246 H261:H268 H362:H370 H203:H217">
    <cfRule type="cellIs" priority="129" dxfId="0" operator="lessThanOrEqual" stopIfTrue="1">
      <formula>0</formula>
    </cfRule>
  </conditionalFormatting>
  <conditionalFormatting sqref="H371">
    <cfRule type="cellIs" priority="128" dxfId="0" operator="lessThanOrEqual" stopIfTrue="1">
      <formula>0</formula>
    </cfRule>
  </conditionalFormatting>
  <conditionalFormatting sqref="H375">
    <cfRule type="cellIs" priority="127" dxfId="0" operator="lessThanOrEqual" stopIfTrue="1">
      <formula>0</formula>
    </cfRule>
  </conditionalFormatting>
  <conditionalFormatting sqref="H376">
    <cfRule type="cellIs" priority="126" dxfId="0" operator="lessThanOrEqual" stopIfTrue="1">
      <formula>0</formula>
    </cfRule>
  </conditionalFormatting>
  <conditionalFormatting sqref="H218:H223">
    <cfRule type="cellIs" priority="123" dxfId="0" operator="lessThanOrEqual" stopIfTrue="1">
      <formula>0</formula>
    </cfRule>
  </conditionalFormatting>
  <conditionalFormatting sqref="H201:H202">
    <cfRule type="cellIs" priority="125" dxfId="0" operator="lessThanOrEqual" stopIfTrue="1">
      <formula>0</formula>
    </cfRule>
  </conditionalFormatting>
  <conditionalFormatting sqref="H228">
    <cfRule type="cellIs" priority="121" dxfId="0" operator="lessThanOrEqual" stopIfTrue="1">
      <formula>0</formula>
    </cfRule>
  </conditionalFormatting>
  <conditionalFormatting sqref="H225">
    <cfRule type="cellIs" priority="116" dxfId="0" operator="lessThanOrEqual" stopIfTrue="1">
      <formula>0</formula>
    </cfRule>
  </conditionalFormatting>
  <conditionalFormatting sqref="H353">
    <cfRule type="cellIs" priority="124" dxfId="0" operator="lessThanOrEqual" stopIfTrue="1">
      <formula>0</formula>
    </cfRule>
  </conditionalFormatting>
  <conditionalFormatting sqref="H229:H234">
    <cfRule type="cellIs" priority="120" dxfId="0" operator="lessThanOrEqual" stopIfTrue="1">
      <formula>0</formula>
    </cfRule>
  </conditionalFormatting>
  <conditionalFormatting sqref="H224">
    <cfRule type="cellIs" priority="117" dxfId="0" operator="lessThanOrEqual" stopIfTrue="1">
      <formula>0</formula>
    </cfRule>
  </conditionalFormatting>
  <conditionalFormatting sqref="H235:H236 H238:H239">
    <cfRule type="cellIs" priority="119" dxfId="0" operator="lessThanOrEqual" stopIfTrue="1">
      <formula>0</formula>
    </cfRule>
  </conditionalFormatting>
  <conditionalFormatting sqref="H237">
    <cfRule type="cellIs" priority="118" dxfId="0" operator="lessThanOrEqual" stopIfTrue="1">
      <formula>0</formula>
    </cfRule>
  </conditionalFormatting>
  <conditionalFormatting sqref="H226:H227">
    <cfRule type="cellIs" priority="122" dxfId="0" operator="lessThanOrEqual" stopIfTrue="1">
      <formula>0</formula>
    </cfRule>
  </conditionalFormatting>
  <conditionalFormatting sqref="H245">
    <cfRule type="cellIs" priority="114" dxfId="0" operator="lessThanOrEqual" stopIfTrue="1">
      <formula>0</formula>
    </cfRule>
  </conditionalFormatting>
  <conditionalFormatting sqref="H248:H250 H252:H253">
    <cfRule type="cellIs" priority="113" dxfId="0" operator="lessThanOrEqual" stopIfTrue="1">
      <formula>0</formula>
    </cfRule>
  </conditionalFormatting>
  <conditionalFormatting sqref="H247">
    <cfRule type="cellIs" priority="112" dxfId="0" operator="lessThanOrEqual" stopIfTrue="1">
      <formula>0</formula>
    </cfRule>
  </conditionalFormatting>
  <conditionalFormatting sqref="H255">
    <cfRule type="cellIs" priority="111" dxfId="0" operator="lessThanOrEqual" stopIfTrue="1">
      <formula>0</formula>
    </cfRule>
  </conditionalFormatting>
  <conditionalFormatting sqref="H254">
    <cfRule type="cellIs" priority="110" dxfId="0" operator="lessThanOrEqual" stopIfTrue="1">
      <formula>0</formula>
    </cfRule>
  </conditionalFormatting>
  <conditionalFormatting sqref="H251">
    <cfRule type="cellIs" priority="109" dxfId="0" operator="lessThanOrEqual" stopIfTrue="1">
      <formula>0</formula>
    </cfRule>
  </conditionalFormatting>
  <conditionalFormatting sqref="H257:H258">
    <cfRule type="cellIs" priority="108" dxfId="0" operator="lessThanOrEqual" stopIfTrue="1">
      <formula>0</formula>
    </cfRule>
  </conditionalFormatting>
  <conditionalFormatting sqref="H259">
    <cfRule type="cellIs" priority="105" dxfId="0" operator="lessThanOrEqual" stopIfTrue="1">
      <formula>0</formula>
    </cfRule>
  </conditionalFormatting>
  <conditionalFormatting sqref="H256">
    <cfRule type="cellIs" priority="107" dxfId="0" operator="lessThanOrEqual" stopIfTrue="1">
      <formula>0</formula>
    </cfRule>
  </conditionalFormatting>
  <conditionalFormatting sqref="H260">
    <cfRule type="cellIs" priority="106" dxfId="0" operator="lessThanOrEqual" stopIfTrue="1">
      <formula>0</formula>
    </cfRule>
  </conditionalFormatting>
  <conditionalFormatting sqref="H271 H284:H285">
    <cfRule type="cellIs" priority="103" dxfId="0" operator="lessThanOrEqual" stopIfTrue="1">
      <formula>0</formula>
    </cfRule>
  </conditionalFormatting>
  <conditionalFormatting sqref="H240">
    <cfRule type="cellIs" priority="115" dxfId="0" operator="lessThanOrEqual" stopIfTrue="1">
      <formula>0</formula>
    </cfRule>
  </conditionalFormatting>
  <conditionalFormatting sqref="H270">
    <cfRule type="cellIs" priority="102" dxfId="0" operator="lessThanOrEqual" stopIfTrue="1">
      <formula>0</formula>
    </cfRule>
  </conditionalFormatting>
  <conditionalFormatting sqref="H269">
    <cfRule type="cellIs" priority="104" dxfId="0" operator="lessThanOrEqual" stopIfTrue="1">
      <formula>0</formula>
    </cfRule>
  </conditionalFormatting>
  <conditionalFormatting sqref="H290">
    <cfRule type="cellIs" priority="101" dxfId="0" operator="lessThanOrEqual" stopIfTrue="1">
      <formula>0</formula>
    </cfRule>
  </conditionalFormatting>
  <conditionalFormatting sqref="H303:H304">
    <cfRule type="cellIs" priority="100" dxfId="0" operator="lessThanOrEqual" stopIfTrue="1">
      <formula>0</formula>
    </cfRule>
  </conditionalFormatting>
  <conditionalFormatting sqref="H305">
    <cfRule type="cellIs" priority="99" dxfId="0" operator="lessThanOrEqual" stopIfTrue="1">
      <formula>0</formula>
    </cfRule>
  </conditionalFormatting>
  <conditionalFormatting sqref="H310">
    <cfRule type="cellIs" priority="98" dxfId="0" operator="lessThanOrEqual" stopIfTrue="1">
      <formula>0</formula>
    </cfRule>
  </conditionalFormatting>
  <conditionalFormatting sqref="H379">
    <cfRule type="cellIs" priority="96" dxfId="0" operator="lessThanOrEqual" stopIfTrue="1">
      <formula>0</formula>
    </cfRule>
  </conditionalFormatting>
  <conditionalFormatting sqref="H377:H378">
    <cfRule type="cellIs" priority="97" dxfId="0" operator="lessThanOrEqual" stopIfTrue="1">
      <formula>0</formula>
    </cfRule>
  </conditionalFormatting>
  <conditionalFormatting sqref="H354:H355">
    <cfRule type="cellIs" priority="95" dxfId="0" operator="lessThanOrEqual" stopIfTrue="1">
      <formula>0</formula>
    </cfRule>
  </conditionalFormatting>
  <conditionalFormatting sqref="H356">
    <cfRule type="cellIs" priority="94" dxfId="0" operator="lessThanOrEqual" stopIfTrue="1">
      <formula>0</formula>
    </cfRule>
  </conditionalFormatting>
  <conditionalFormatting sqref="H360">
    <cfRule type="cellIs" priority="93" dxfId="0" operator="lessThanOrEqual" stopIfTrue="1">
      <formula>0</formula>
    </cfRule>
  </conditionalFormatting>
  <conditionalFormatting sqref="H361">
    <cfRule type="cellIs" priority="92" dxfId="0" operator="lessThanOrEqual" stopIfTrue="1">
      <formula>0</formula>
    </cfRule>
  </conditionalFormatting>
  <conditionalFormatting sqref="H321">
    <cfRule type="cellIs" priority="89" dxfId="0" operator="lessThanOrEqual" stopIfTrue="1">
      <formula>0</formula>
    </cfRule>
  </conditionalFormatting>
  <conditionalFormatting sqref="H318:H319">
    <cfRule type="cellIs" priority="91" dxfId="0" operator="lessThanOrEqual" stopIfTrue="1">
      <formula>0</formula>
    </cfRule>
  </conditionalFormatting>
  <conditionalFormatting sqref="H317">
    <cfRule type="cellIs" priority="90" dxfId="0" operator="lessThanOrEqual" stopIfTrue="1">
      <formula>0</formula>
    </cfRule>
  </conditionalFormatting>
  <conditionalFormatting sqref="H383">
    <cfRule type="cellIs" priority="88" dxfId="0" operator="lessThanOrEqual" stopIfTrue="1">
      <formula>0</formula>
    </cfRule>
  </conditionalFormatting>
  <conditionalFormatting sqref="H384">
    <cfRule type="cellIs" priority="87" dxfId="0" operator="lessThanOrEqual" stopIfTrue="1">
      <formula>0</formula>
    </cfRule>
  </conditionalFormatting>
  <conditionalFormatting sqref="H385">
    <cfRule type="cellIs" priority="86" dxfId="0" operator="lessThanOrEqual" stopIfTrue="1">
      <formula>0</formula>
    </cfRule>
  </conditionalFormatting>
  <conditionalFormatting sqref="H426:H428 H431 H446:H453 H388:H402">
    <cfRule type="cellIs" priority="85" dxfId="0" operator="lessThanOrEqual" stopIfTrue="1">
      <formula>0</formula>
    </cfRule>
  </conditionalFormatting>
  <conditionalFormatting sqref="H403:H408">
    <cfRule type="cellIs" priority="83" dxfId="0" operator="lessThanOrEqual" stopIfTrue="1">
      <formula>0</formula>
    </cfRule>
  </conditionalFormatting>
  <conditionalFormatting sqref="H386:H387">
    <cfRule type="cellIs" priority="84" dxfId="0" operator="lessThanOrEqual" stopIfTrue="1">
      <formula>0</formula>
    </cfRule>
  </conditionalFormatting>
  <conditionalFormatting sqref="H413">
    <cfRule type="cellIs" priority="81" dxfId="0" operator="lessThanOrEqual" stopIfTrue="1">
      <formula>0</formula>
    </cfRule>
  </conditionalFormatting>
  <conditionalFormatting sqref="H410">
    <cfRule type="cellIs" priority="76" dxfId="0" operator="lessThanOrEqual" stopIfTrue="1">
      <formula>0</formula>
    </cfRule>
  </conditionalFormatting>
  <conditionalFormatting sqref="H414:H419">
    <cfRule type="cellIs" priority="80" dxfId="0" operator="lessThanOrEqual" stopIfTrue="1">
      <formula>0</formula>
    </cfRule>
  </conditionalFormatting>
  <conditionalFormatting sqref="H409">
    <cfRule type="cellIs" priority="77" dxfId="0" operator="lessThanOrEqual" stopIfTrue="1">
      <formula>0</formula>
    </cfRule>
  </conditionalFormatting>
  <conditionalFormatting sqref="H420:H421 H423:H424">
    <cfRule type="cellIs" priority="79" dxfId="0" operator="lessThanOrEqual" stopIfTrue="1">
      <formula>0</formula>
    </cfRule>
  </conditionalFormatting>
  <conditionalFormatting sqref="H422">
    <cfRule type="cellIs" priority="78" dxfId="0" operator="lessThanOrEqual" stopIfTrue="1">
      <formula>0</formula>
    </cfRule>
  </conditionalFormatting>
  <conditionalFormatting sqref="H411:H412">
    <cfRule type="cellIs" priority="82" dxfId="0" operator="lessThanOrEqual" stopIfTrue="1">
      <formula>0</formula>
    </cfRule>
  </conditionalFormatting>
  <conditionalFormatting sqref="H430">
    <cfRule type="cellIs" priority="74" dxfId="0" operator="lessThanOrEqual" stopIfTrue="1">
      <formula>0</formula>
    </cfRule>
  </conditionalFormatting>
  <conditionalFormatting sqref="H433:H435 H437:H438">
    <cfRule type="cellIs" priority="73" dxfId="0" operator="lessThanOrEqual" stopIfTrue="1">
      <formula>0</formula>
    </cfRule>
  </conditionalFormatting>
  <conditionalFormatting sqref="H432">
    <cfRule type="cellIs" priority="72" dxfId="0" operator="lessThanOrEqual" stopIfTrue="1">
      <formula>0</formula>
    </cfRule>
  </conditionalFormatting>
  <conditionalFormatting sqref="H440">
    <cfRule type="cellIs" priority="71" dxfId="0" operator="lessThanOrEqual" stopIfTrue="1">
      <formula>0</formula>
    </cfRule>
  </conditionalFormatting>
  <conditionalFormatting sqref="H439">
    <cfRule type="cellIs" priority="70" dxfId="0" operator="lessThanOrEqual" stopIfTrue="1">
      <formula>0</formula>
    </cfRule>
  </conditionalFormatting>
  <conditionalFormatting sqref="H436">
    <cfRule type="cellIs" priority="69" dxfId="0" operator="lessThanOrEqual" stopIfTrue="1">
      <formula>0</formula>
    </cfRule>
  </conditionalFormatting>
  <conditionalFormatting sqref="H442:H443">
    <cfRule type="cellIs" priority="68" dxfId="0" operator="lessThanOrEqual" stopIfTrue="1">
      <formula>0</formula>
    </cfRule>
  </conditionalFormatting>
  <conditionalFormatting sqref="H444">
    <cfRule type="cellIs" priority="65" dxfId="0" operator="lessThanOrEqual" stopIfTrue="1">
      <formula>0</formula>
    </cfRule>
  </conditionalFormatting>
  <conditionalFormatting sqref="H441">
    <cfRule type="cellIs" priority="67" dxfId="0" operator="lessThanOrEqual" stopIfTrue="1">
      <formula>0</formula>
    </cfRule>
  </conditionalFormatting>
  <conditionalFormatting sqref="H445">
    <cfRule type="cellIs" priority="66" dxfId="0" operator="lessThanOrEqual" stopIfTrue="1">
      <formula>0</formula>
    </cfRule>
  </conditionalFormatting>
  <conditionalFormatting sqref="H456 H469:H470">
    <cfRule type="cellIs" priority="63" dxfId="0" operator="lessThanOrEqual" stopIfTrue="1">
      <formula>0</formula>
    </cfRule>
  </conditionalFormatting>
  <conditionalFormatting sqref="H425">
    <cfRule type="cellIs" priority="75" dxfId="0" operator="lessThanOrEqual" stopIfTrue="1">
      <formula>0</formula>
    </cfRule>
  </conditionalFormatting>
  <conditionalFormatting sqref="H455">
    <cfRule type="cellIs" priority="62" dxfId="0" operator="lessThanOrEqual" stopIfTrue="1">
      <formula>0</formula>
    </cfRule>
  </conditionalFormatting>
  <conditionalFormatting sqref="H454">
    <cfRule type="cellIs" priority="64" dxfId="0" operator="lessThanOrEqual" stopIfTrue="1">
      <formula>0</formula>
    </cfRule>
  </conditionalFormatting>
  <conditionalFormatting sqref="H475">
    <cfRule type="cellIs" priority="61" dxfId="0" operator="lessThanOrEqual" stopIfTrue="1">
      <formula>0</formula>
    </cfRule>
  </conditionalFormatting>
  <conditionalFormatting sqref="H488:H489">
    <cfRule type="cellIs" priority="60" dxfId="0" operator="lessThanOrEqual" stopIfTrue="1">
      <formula>0</formula>
    </cfRule>
  </conditionalFormatting>
  <conditionalFormatting sqref="H490">
    <cfRule type="cellIs" priority="59" dxfId="0" operator="lessThanOrEqual" stopIfTrue="1">
      <formula>0</formula>
    </cfRule>
  </conditionalFormatting>
  <conditionalFormatting sqref="H495">
    <cfRule type="cellIs" priority="58" dxfId="0" operator="lessThanOrEqual" stopIfTrue="1">
      <formula>0</formula>
    </cfRule>
  </conditionalFormatting>
  <conditionalFormatting sqref="H524">
    <cfRule type="cellIs" priority="55" dxfId="0" operator="lessThanOrEqual" stopIfTrue="1">
      <formula>0</formula>
    </cfRule>
  </conditionalFormatting>
  <conditionalFormatting sqref="H521:H522">
    <cfRule type="cellIs" priority="57" dxfId="0" operator="lessThanOrEqual" stopIfTrue="1">
      <formula>0</formula>
    </cfRule>
  </conditionalFormatting>
  <conditionalFormatting sqref="H520">
    <cfRule type="cellIs" priority="56" dxfId="0" operator="lessThanOrEqual" stopIfTrue="1">
      <formula>0</formula>
    </cfRule>
  </conditionalFormatting>
  <conditionalFormatting sqref="H575:H577 H560:H562 H565:H573">
    <cfRule type="cellIs" priority="54" dxfId="0" operator="lessThanOrEqual" stopIfTrue="1">
      <formula>0</formula>
    </cfRule>
  </conditionalFormatting>
  <conditionalFormatting sqref="H574">
    <cfRule type="cellIs" priority="53" dxfId="0" operator="lessThanOrEqual" stopIfTrue="1">
      <formula>0</formula>
    </cfRule>
  </conditionalFormatting>
  <conditionalFormatting sqref="H578">
    <cfRule type="cellIs" priority="52" dxfId="0" operator="lessThanOrEqual" stopIfTrue="1">
      <formula>0</formula>
    </cfRule>
  </conditionalFormatting>
  <conditionalFormatting sqref="H579">
    <cfRule type="cellIs" priority="51" dxfId="0" operator="lessThanOrEqual" stopIfTrue="1">
      <formula>0</formula>
    </cfRule>
  </conditionalFormatting>
  <conditionalFormatting sqref="H556">
    <cfRule type="cellIs" priority="50" dxfId="0" operator="lessThanOrEqual" stopIfTrue="1">
      <formula>0</formula>
    </cfRule>
  </conditionalFormatting>
  <conditionalFormatting sqref="H582">
    <cfRule type="cellIs" priority="48" dxfId="0" operator="lessThanOrEqual" stopIfTrue="1">
      <formula>0</formula>
    </cfRule>
  </conditionalFormatting>
  <conditionalFormatting sqref="H580:H581">
    <cfRule type="cellIs" priority="49" dxfId="0" operator="lessThanOrEqual" stopIfTrue="1">
      <formula>0</formula>
    </cfRule>
  </conditionalFormatting>
  <conditionalFormatting sqref="H557:H558">
    <cfRule type="cellIs" priority="47" dxfId="0" operator="lessThanOrEqual" stopIfTrue="1">
      <formula>0</formula>
    </cfRule>
  </conditionalFormatting>
  <conditionalFormatting sqref="H559">
    <cfRule type="cellIs" priority="46" dxfId="0" operator="lessThanOrEqual" stopIfTrue="1">
      <formula>0</formula>
    </cfRule>
  </conditionalFormatting>
  <conditionalFormatting sqref="H563">
    <cfRule type="cellIs" priority="45" dxfId="0" operator="lessThanOrEqual" stopIfTrue="1">
      <formula>0</formula>
    </cfRule>
  </conditionalFormatting>
  <conditionalFormatting sqref="H564">
    <cfRule type="cellIs" priority="44" dxfId="0" operator="lessThanOrEqual" stopIfTrue="1">
      <formula>0</formula>
    </cfRule>
  </conditionalFormatting>
  <conditionalFormatting sqref="H760:H762 H587 H745:H747 H629:H631 H634 H649:H656 H750:H758 H591:H605">
    <cfRule type="cellIs" priority="43" dxfId="0" operator="lessThanOrEqual" stopIfTrue="1">
      <formula>0</formula>
    </cfRule>
  </conditionalFormatting>
  <conditionalFormatting sqref="H759">
    <cfRule type="cellIs" priority="42" dxfId="0" operator="lessThanOrEqual" stopIfTrue="1">
      <formula>0</formula>
    </cfRule>
  </conditionalFormatting>
  <conditionalFormatting sqref="H763">
    <cfRule type="cellIs" priority="41" dxfId="0" operator="lessThanOrEqual" stopIfTrue="1">
      <formula>0</formula>
    </cfRule>
  </conditionalFormatting>
  <conditionalFormatting sqref="H764">
    <cfRule type="cellIs" priority="40" dxfId="0" operator="lessThanOrEqual" stopIfTrue="1">
      <formula>0</formula>
    </cfRule>
  </conditionalFormatting>
  <conditionalFormatting sqref="H606:H611">
    <cfRule type="cellIs" priority="35" dxfId="0" operator="lessThanOrEqual" stopIfTrue="1">
      <formula>0</formula>
    </cfRule>
  </conditionalFormatting>
  <conditionalFormatting sqref="H589:H590">
    <cfRule type="cellIs" priority="39" dxfId="0" operator="lessThanOrEqual" stopIfTrue="1">
      <formula>0</formula>
    </cfRule>
  </conditionalFormatting>
  <conditionalFormatting sqref="H616">
    <cfRule type="cellIs" priority="33" dxfId="0" operator="lessThanOrEqual" stopIfTrue="1">
      <formula>0</formula>
    </cfRule>
  </conditionalFormatting>
  <conditionalFormatting sqref="H613">
    <cfRule type="cellIs" priority="28" dxfId="0" operator="lessThanOrEqual" stopIfTrue="1">
      <formula>0</formula>
    </cfRule>
  </conditionalFormatting>
  <conditionalFormatting sqref="H741">
    <cfRule type="cellIs" priority="36" dxfId="0" operator="lessThanOrEqual" stopIfTrue="1">
      <formula>0</formula>
    </cfRule>
  </conditionalFormatting>
  <conditionalFormatting sqref="H617:H622">
    <cfRule type="cellIs" priority="32" dxfId="0" operator="lessThanOrEqual" stopIfTrue="1">
      <formula>0</formula>
    </cfRule>
  </conditionalFormatting>
  <conditionalFormatting sqref="H612">
    <cfRule type="cellIs" priority="29" dxfId="0" operator="lessThanOrEqual" stopIfTrue="1">
      <formula>0</formula>
    </cfRule>
  </conditionalFormatting>
  <conditionalFormatting sqref="H623:H624 H626:H627">
    <cfRule type="cellIs" priority="31" dxfId="0" operator="lessThanOrEqual" stopIfTrue="1">
      <formula>0</formula>
    </cfRule>
  </conditionalFormatting>
  <conditionalFormatting sqref="H625">
    <cfRule type="cellIs" priority="30" dxfId="0" operator="lessThanOrEqual" stopIfTrue="1">
      <formula>0</formula>
    </cfRule>
  </conditionalFormatting>
  <conditionalFormatting sqref="H614:H615">
    <cfRule type="cellIs" priority="34" dxfId="0" operator="lessThanOrEqual" stopIfTrue="1">
      <formula>0</formula>
    </cfRule>
  </conditionalFormatting>
  <conditionalFormatting sqref="H633">
    <cfRule type="cellIs" priority="26" dxfId="0" operator="lessThanOrEqual" stopIfTrue="1">
      <formula>0</formula>
    </cfRule>
  </conditionalFormatting>
  <conditionalFormatting sqref="H636:H638 H640:H641">
    <cfRule type="cellIs" priority="25" dxfId="0" operator="lessThanOrEqual" stopIfTrue="1">
      <formula>0</formula>
    </cfRule>
  </conditionalFormatting>
  <conditionalFormatting sqref="H635">
    <cfRule type="cellIs" priority="24" dxfId="0" operator="lessThanOrEqual" stopIfTrue="1">
      <formula>0</formula>
    </cfRule>
  </conditionalFormatting>
  <conditionalFormatting sqref="H643">
    <cfRule type="cellIs" priority="23" dxfId="0" operator="lessThanOrEqual" stopIfTrue="1">
      <formula>0</formula>
    </cfRule>
  </conditionalFormatting>
  <conditionalFormatting sqref="H642">
    <cfRule type="cellIs" priority="22" dxfId="0" operator="lessThanOrEqual" stopIfTrue="1">
      <formula>0</formula>
    </cfRule>
  </conditionalFormatting>
  <conditionalFormatting sqref="H639">
    <cfRule type="cellIs" priority="21" dxfId="0" operator="lessThanOrEqual" stopIfTrue="1">
      <formula>0</formula>
    </cfRule>
  </conditionalFormatting>
  <conditionalFormatting sqref="H586">
    <cfRule type="cellIs" priority="38" dxfId="0" operator="lessThanOrEqual" stopIfTrue="1">
      <formula>0</formula>
    </cfRule>
  </conditionalFormatting>
  <conditionalFormatting sqref="H588">
    <cfRule type="cellIs" priority="37" dxfId="0" operator="lessThanOrEqual" stopIfTrue="1">
      <formula>0</formula>
    </cfRule>
  </conditionalFormatting>
  <conditionalFormatting sqref="H645:H646">
    <cfRule type="cellIs" priority="20" dxfId="0" operator="lessThanOrEqual" stopIfTrue="1">
      <formula>0</formula>
    </cfRule>
  </conditionalFormatting>
  <conditionalFormatting sqref="H647">
    <cfRule type="cellIs" priority="17" dxfId="0" operator="lessThanOrEqual" stopIfTrue="1">
      <formula>0</formula>
    </cfRule>
  </conditionalFormatting>
  <conditionalFormatting sqref="H644">
    <cfRule type="cellIs" priority="19" dxfId="0" operator="lessThanOrEqual" stopIfTrue="1">
      <formula>0</formula>
    </cfRule>
  </conditionalFormatting>
  <conditionalFormatting sqref="H648">
    <cfRule type="cellIs" priority="18" dxfId="0" operator="lessThanOrEqual" stopIfTrue="1">
      <formula>0</formula>
    </cfRule>
  </conditionalFormatting>
  <conditionalFormatting sqref="H659 H672:H673">
    <cfRule type="cellIs" priority="15" dxfId="0" operator="lessThanOrEqual" stopIfTrue="1">
      <formula>0</formula>
    </cfRule>
  </conditionalFormatting>
  <conditionalFormatting sqref="H628">
    <cfRule type="cellIs" priority="27" dxfId="0" operator="lessThanOrEqual" stopIfTrue="1">
      <formula>0</formula>
    </cfRule>
  </conditionalFormatting>
  <conditionalFormatting sqref="H658">
    <cfRule type="cellIs" priority="14" dxfId="0" operator="lessThanOrEqual" stopIfTrue="1">
      <formula>0</formula>
    </cfRule>
  </conditionalFormatting>
  <conditionalFormatting sqref="H657">
    <cfRule type="cellIs" priority="16" dxfId="0" operator="lessThanOrEqual" stopIfTrue="1">
      <formula>0</formula>
    </cfRule>
  </conditionalFormatting>
  <conditionalFormatting sqref="H678">
    <cfRule type="cellIs" priority="13" dxfId="0" operator="lessThanOrEqual" stopIfTrue="1">
      <formula>0</formula>
    </cfRule>
  </conditionalFormatting>
  <conditionalFormatting sqref="H691:H692">
    <cfRule type="cellIs" priority="12" dxfId="0" operator="lessThanOrEqual" stopIfTrue="1">
      <formula>0</formula>
    </cfRule>
  </conditionalFormatting>
  <conditionalFormatting sqref="H693">
    <cfRule type="cellIs" priority="11" dxfId="0" operator="lessThanOrEqual" stopIfTrue="1">
      <formula>0</formula>
    </cfRule>
  </conditionalFormatting>
  <conditionalFormatting sqref="H698">
    <cfRule type="cellIs" priority="10" dxfId="0" operator="lessThanOrEqual" stopIfTrue="1">
      <formula>0</formula>
    </cfRule>
  </conditionalFormatting>
  <conditionalFormatting sqref="H767">
    <cfRule type="cellIs" priority="8" dxfId="0" operator="lessThanOrEqual" stopIfTrue="1">
      <formula>0</formula>
    </cfRule>
  </conditionalFormatting>
  <conditionalFormatting sqref="H765:H766">
    <cfRule type="cellIs" priority="9" dxfId="0" operator="lessThanOrEqual" stopIfTrue="1">
      <formula>0</formula>
    </cfRule>
  </conditionalFormatting>
  <conditionalFormatting sqref="H742:H743">
    <cfRule type="cellIs" priority="7" dxfId="0" operator="lessThanOrEqual" stopIfTrue="1">
      <formula>0</formula>
    </cfRule>
  </conditionalFormatting>
  <conditionalFormatting sqref="H744">
    <cfRule type="cellIs" priority="6" dxfId="0" operator="lessThanOrEqual" stopIfTrue="1">
      <formula>0</formula>
    </cfRule>
  </conditionalFormatting>
  <conditionalFormatting sqref="H748">
    <cfRule type="cellIs" priority="5" dxfId="0" operator="lessThanOrEqual" stopIfTrue="1">
      <formula>0</formula>
    </cfRule>
  </conditionalFormatting>
  <conditionalFormatting sqref="H749">
    <cfRule type="cellIs" priority="4" dxfId="0" operator="lessThanOrEqual" stopIfTrue="1">
      <formula>0</formula>
    </cfRule>
  </conditionalFormatting>
  <conditionalFormatting sqref="H709">
    <cfRule type="cellIs" priority="1" dxfId="0" operator="lessThanOrEqual" stopIfTrue="1">
      <formula>0</formula>
    </cfRule>
  </conditionalFormatting>
  <conditionalFormatting sqref="H706:H707">
    <cfRule type="cellIs" priority="3" dxfId="0" operator="lessThanOrEqual" stopIfTrue="1">
      <formula>0</formula>
    </cfRule>
  </conditionalFormatting>
  <conditionalFormatting sqref="H705">
    <cfRule type="cellIs" priority="2" dxfId="0" operator="lessThanOrEqual" stopIfTrue="1">
      <formula>0</formula>
    </cfRule>
  </conditionalFormatting>
  <printOptions/>
  <pageMargins left="0.5118110236220472" right="0.5118110236220472" top="0.5905511811023623" bottom="0.5118110236220472" header="0.31496062992125984" footer="0.31496062992125984"/>
  <pageSetup fitToHeight="0" fitToWidth="1" orientation="landscape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showGridLines="0" tabSelected="1" view="pageBreakPreview" zoomScaleSheetLayoutView="100" zoomScalePageLayoutView="0" workbookViewId="0" topLeftCell="A1">
      <pane ySplit="8" topLeftCell="A153" activePane="bottomLeft" state="frozen"/>
      <selection pane="topLeft" activeCell="A1" sqref="A1"/>
      <selection pane="bottomLeft" activeCell="D192" sqref="D192"/>
    </sheetView>
  </sheetViews>
  <sheetFormatPr defaultColWidth="9.140625" defaultRowHeight="12.75"/>
  <cols>
    <col min="1" max="1" width="8.8515625" style="21" customWidth="1"/>
    <col min="2" max="2" width="13.8515625" style="11" customWidth="1"/>
    <col min="3" max="3" width="14.7109375" style="22" customWidth="1"/>
    <col min="4" max="4" width="93.140625" style="23" customWidth="1"/>
    <col min="5" max="5" width="7.00390625" style="11" bestFit="1" customWidth="1"/>
    <col min="6" max="6" width="9.8515625" style="68" customWidth="1"/>
    <col min="7" max="7" width="12.421875" style="24" customWidth="1"/>
    <col min="8" max="8" width="12.00390625" style="24" customWidth="1"/>
    <col min="9" max="9" width="14.140625" style="24" bestFit="1" customWidth="1"/>
    <col min="10" max="10" width="17.57421875" style="24" customWidth="1"/>
    <col min="11" max="11" width="8.00390625" style="13" bestFit="1" customWidth="1"/>
    <col min="12" max="12" width="7.7109375" style="14" customWidth="1"/>
    <col min="13" max="13" width="9.140625" style="15" customWidth="1"/>
    <col min="14" max="14" width="29.00390625" style="16" customWidth="1"/>
    <col min="15" max="16384" width="9.140625" style="17" customWidth="1"/>
  </cols>
  <sheetData>
    <row r="1" spans="1:10" ht="15.75">
      <c r="A1" s="8"/>
      <c r="B1" s="9"/>
      <c r="C1" s="9"/>
      <c r="D1" s="1" t="s">
        <v>38</v>
      </c>
      <c r="F1" s="66"/>
      <c r="G1" s="12"/>
      <c r="H1" s="12"/>
      <c r="I1" s="2"/>
      <c r="J1" s="2" t="s">
        <v>13</v>
      </c>
    </row>
    <row r="2" spans="1:13" ht="15.75">
      <c r="A2" s="8"/>
      <c r="B2" s="9"/>
      <c r="C2" s="9"/>
      <c r="D2" s="10"/>
      <c r="E2" s="9"/>
      <c r="F2" s="67"/>
      <c r="G2" s="12"/>
      <c r="H2" s="18"/>
      <c r="I2" s="4"/>
      <c r="J2" s="74"/>
      <c r="K2" s="19"/>
      <c r="M2" s="20"/>
    </row>
    <row r="3" spans="9:10" ht="15">
      <c r="I3" s="3"/>
      <c r="J3" s="3"/>
    </row>
    <row r="4" spans="1:14" ht="15.75">
      <c r="A4" s="25"/>
      <c r="B4" s="18"/>
      <c r="C4" s="18"/>
      <c r="D4" s="26"/>
      <c r="E4" s="9"/>
      <c r="F4" s="67"/>
      <c r="G4" s="27"/>
      <c r="H4" s="28"/>
      <c r="I4" s="5" t="s">
        <v>14</v>
      </c>
      <c r="J4" s="301">
        <f>ROUND((J10+J54+J98+J144),2)</f>
        <v>142603.61</v>
      </c>
      <c r="K4" s="30"/>
      <c r="N4" s="16">
        <v>6885.49</v>
      </c>
    </row>
    <row r="5" spans="1:11" ht="15.75">
      <c r="A5" s="25"/>
      <c r="B5" s="18"/>
      <c r="C5" s="18"/>
      <c r="D5" s="26"/>
      <c r="E5" s="9"/>
      <c r="F5" s="67"/>
      <c r="G5" s="27"/>
      <c r="H5" s="28"/>
      <c r="I5" s="5"/>
      <c r="J5" s="301"/>
      <c r="K5" s="30"/>
    </row>
    <row r="6" spans="1:14" s="28" customFormat="1" ht="60">
      <c r="A6" s="302" t="s">
        <v>851</v>
      </c>
      <c r="B6" s="302"/>
      <c r="C6" s="302"/>
      <c r="D6" s="7" t="s">
        <v>1037</v>
      </c>
      <c r="E6" s="34"/>
      <c r="F6" s="273"/>
      <c r="G6" s="274"/>
      <c r="H6" s="29"/>
      <c r="I6" s="217" t="s">
        <v>852</v>
      </c>
      <c r="J6" s="6">
        <v>0.2989</v>
      </c>
      <c r="K6" s="65">
        <v>0.2027</v>
      </c>
      <c r="L6" s="36"/>
      <c r="M6" s="37"/>
      <c r="N6" s="38">
        <v>61335.9</v>
      </c>
    </row>
    <row r="7" spans="1:14" s="28" customFormat="1" ht="58.5" customHeight="1" thickBot="1">
      <c r="A7" s="31"/>
      <c r="B7" s="32"/>
      <c r="C7" s="32"/>
      <c r="D7" s="33"/>
      <c r="E7" s="34"/>
      <c r="F7" s="273"/>
      <c r="G7" s="274"/>
      <c r="H7" s="29"/>
      <c r="I7" s="217" t="s">
        <v>547</v>
      </c>
      <c r="J7" s="6">
        <v>0.2845</v>
      </c>
      <c r="K7" s="35"/>
      <c r="L7" s="36"/>
      <c r="M7" s="37"/>
      <c r="N7" s="38"/>
    </row>
    <row r="8" spans="1:10" ht="15.75" thickBot="1">
      <c r="A8" s="56" t="s">
        <v>15</v>
      </c>
      <c r="B8" s="57" t="s">
        <v>27</v>
      </c>
      <c r="C8" s="57" t="s">
        <v>39</v>
      </c>
      <c r="D8" s="58" t="s">
        <v>16</v>
      </c>
      <c r="E8" s="57" t="s">
        <v>28</v>
      </c>
      <c r="F8" s="69" t="s">
        <v>24</v>
      </c>
      <c r="G8" s="59" t="s">
        <v>17</v>
      </c>
      <c r="H8" s="60" t="s">
        <v>18</v>
      </c>
      <c r="I8" s="61" t="s">
        <v>19</v>
      </c>
      <c r="J8" s="62" t="s">
        <v>20</v>
      </c>
    </row>
    <row r="9" spans="1:14" s="28" customFormat="1" ht="15">
      <c r="A9" s="50"/>
      <c r="B9" s="51"/>
      <c r="C9" s="52"/>
      <c r="D9" s="53"/>
      <c r="E9" s="51"/>
      <c r="F9" s="70"/>
      <c r="G9" s="55"/>
      <c r="H9" s="55"/>
      <c r="I9" s="54"/>
      <c r="J9" s="54"/>
      <c r="K9" s="39"/>
      <c r="L9" s="40"/>
      <c r="M9" s="37"/>
      <c r="N9" s="38">
        <v>614845.7400000001</v>
      </c>
    </row>
    <row r="10" spans="1:14" s="32" customFormat="1" ht="25.5">
      <c r="A10" s="48" t="s">
        <v>68</v>
      </c>
      <c r="B10" s="96"/>
      <c r="C10" s="97"/>
      <c r="D10" s="98" t="s">
        <v>387</v>
      </c>
      <c r="E10" s="99"/>
      <c r="F10" s="71"/>
      <c r="G10" s="117"/>
      <c r="H10" s="63"/>
      <c r="I10" s="63"/>
      <c r="J10" s="119">
        <f>ROUND((J11+J17+J39+J46),2)</f>
        <v>27666.7</v>
      </c>
      <c r="K10" s="41"/>
      <c r="L10" s="46"/>
      <c r="M10" s="43"/>
      <c r="N10" s="47"/>
    </row>
    <row r="11" spans="1:14" s="32" customFormat="1" ht="15" customHeight="1">
      <c r="A11" s="49" t="s">
        <v>33</v>
      </c>
      <c r="B11" s="104"/>
      <c r="C11" s="105"/>
      <c r="D11" s="143" t="str">
        <f>VLOOKUP(A11,COMPOSIÇÕES!A$10:I$724,5,FALSE)</f>
        <v>SERVIÇOS PRELIMINARES</v>
      </c>
      <c r="E11" s="107"/>
      <c r="F11" s="72"/>
      <c r="G11" s="118"/>
      <c r="H11" s="64"/>
      <c r="I11" s="64"/>
      <c r="J11" s="120">
        <f>ROUND(SUM(J12:J16),2)</f>
        <v>6046.63</v>
      </c>
      <c r="K11" s="41"/>
      <c r="L11" s="46"/>
      <c r="M11" s="43"/>
      <c r="N11" s="47"/>
    </row>
    <row r="12" spans="1:14" s="32" customFormat="1" ht="25.5" customHeight="1">
      <c r="A12" s="214" t="s">
        <v>386</v>
      </c>
      <c r="B12" s="151" t="str">
        <f>VLOOKUP(A12,COMPOSIÇÕES!A$10:I$724,3,FALSE)</f>
        <v>TRT7</v>
      </c>
      <c r="C12" s="152" t="str">
        <f>VLOOKUP(A12,COMPOSIÇÕES!A$10:I$724,4,FALSE)</f>
        <v>T24</v>
      </c>
      <c r="D12" s="153" t="str">
        <f>VLOOKUP(A12,COMPOSIÇÕES!A$10:I$724,5,FALSE)</f>
        <v>VISITA TÉCNICA PRELIMINAR  PARA CONFERÊNCIA DE MEDIDAS COM VISTAS A FABRICAÇÃO DE VIDROS</v>
      </c>
      <c r="E12" s="154" t="str">
        <f>VLOOKUP(A12,COMPOSIÇÕES!A$9:I$724,6,FALSE)</f>
        <v>UN</v>
      </c>
      <c r="F12" s="281">
        <v>1</v>
      </c>
      <c r="G12" s="155">
        <f>VLOOKUP(A12,COMPOSIÇÕES!A$10:I$724,9,FALSE)</f>
        <v>312.9</v>
      </c>
      <c r="H12" s="155">
        <f>ROUND(G12*(1+$J$6),2)</f>
        <v>406.43</v>
      </c>
      <c r="I12" s="155">
        <f>ROUND(F12*G12,2)</f>
        <v>312.9</v>
      </c>
      <c r="J12" s="156">
        <f>ROUND(F12*H12,2)</f>
        <v>406.43</v>
      </c>
      <c r="K12" s="41"/>
      <c r="L12" s="46"/>
      <c r="M12" s="43"/>
      <c r="N12" s="47"/>
    </row>
    <row r="13" spans="1:14" s="121" customFormat="1" ht="15">
      <c r="A13" s="214" t="s">
        <v>70</v>
      </c>
      <c r="B13" s="151" t="str">
        <f>VLOOKUP(A13,COMPOSIÇÕES!A$10:I$724,3,FALSE)</f>
        <v>TRT7</v>
      </c>
      <c r="C13" s="152" t="str">
        <f>VLOOKUP(A13,COMPOSIÇÕES!A$10:I$724,4,FALSE)</f>
        <v>T24</v>
      </c>
      <c r="D13" s="153" t="str">
        <f>VLOOKUP(A13,COMPOSIÇÕES!A$10:I$724,5,FALSE)</f>
        <v>ANOTAÇÃO DE RESPONSABILIDADE TÉCNICA CONTRATOS </v>
      </c>
      <c r="E13" s="154" t="str">
        <f>VLOOKUP(A13,COMPOSIÇÕES!A$9:I$724,6,FALSE)</f>
        <v>UN</v>
      </c>
      <c r="F13" s="281">
        <v>1</v>
      </c>
      <c r="G13" s="155">
        <f>VLOOKUP(A13,COMPOSIÇÕES!A$10:I$724,9,FALSE)</f>
        <v>142.88</v>
      </c>
      <c r="H13" s="155">
        <f>ROUND(G13*(1+$J$6),2)</f>
        <v>185.59</v>
      </c>
      <c r="I13" s="155">
        <f>ROUND(F13*G13,2)</f>
        <v>142.88</v>
      </c>
      <c r="J13" s="156">
        <f>ROUND(F13*H13,2)</f>
        <v>185.59</v>
      </c>
      <c r="K13" s="46"/>
      <c r="L13" s="42"/>
      <c r="N13" s="122"/>
    </row>
    <row r="14" spans="1:14" s="121" customFormat="1" ht="15">
      <c r="A14" s="214" t="s">
        <v>72</v>
      </c>
      <c r="B14" s="151" t="str">
        <f>VLOOKUP(A14,COMPOSIÇÕES!A$10:I$724,3,FALSE)</f>
        <v>TRT7</v>
      </c>
      <c r="C14" s="152" t="str">
        <f>VLOOKUP(A14,COMPOSIÇÕES!A$10:I$724,4,FALSE)</f>
        <v>PROPRIA</v>
      </c>
      <c r="D14" s="153" t="str">
        <f>VLOOKUP(A14,COMPOSIÇÕES!A$12:I$724,5,FALSE)</f>
        <v>ADMINISTRAÇÃO E SUPERVISÃO DOS SERVIÇOS</v>
      </c>
      <c r="E14" s="154" t="str">
        <f>VLOOKUP(A14,COMPOSIÇÕES!A$9:I$724,6,FALSE)</f>
        <v>UN</v>
      </c>
      <c r="F14" s="281">
        <v>1</v>
      </c>
      <c r="G14" s="155">
        <f>VLOOKUP(A14,COMPOSIÇÕES!A$10:I$724,9,FALSE)</f>
        <v>1902.68</v>
      </c>
      <c r="H14" s="155">
        <f>ROUND(G14*(1+$J$6),2)</f>
        <v>2471.39</v>
      </c>
      <c r="I14" s="155">
        <f>ROUND(F14*G14,2)</f>
        <v>1902.68</v>
      </c>
      <c r="J14" s="156">
        <f>ROUND(F14*H14,2)</f>
        <v>2471.39</v>
      </c>
      <c r="K14" s="46"/>
      <c r="L14" s="42"/>
      <c r="N14" s="122"/>
    </row>
    <row r="15" spans="1:14" s="121" customFormat="1" ht="15">
      <c r="A15" s="214" t="s">
        <v>74</v>
      </c>
      <c r="B15" s="151" t="str">
        <f>VLOOKUP(A15,COMPOSIÇÕES!A$10:I$724,3,FALSE)</f>
        <v>ORSE</v>
      </c>
      <c r="C15" s="152">
        <f>VLOOKUP(A15,COMPOSIÇÕES!A$10:I$724,4,FALSE)</f>
        <v>9203</v>
      </c>
      <c r="D15" s="153" t="str">
        <f>VLOOKUP(A15,COMPOSIÇÕES!A$10:I$724,5,FALSE)</f>
        <v>TRANSPORTES COMERCIAL COM CAMINHÃO CARROCERIA EM RODOVIA PAVIMENTADA</v>
      </c>
      <c r="E15" s="154" t="str">
        <f>VLOOKUP(A15,COMPOSIÇÕES!A$9:I$724,6,FALSE)</f>
        <v>TKM</v>
      </c>
      <c r="F15" s="281">
        <v>313.8</v>
      </c>
      <c r="G15" s="155">
        <f>VLOOKUP(A15,COMPOSIÇÕES!A$10:I$724,9,FALSE)</f>
        <v>0.5</v>
      </c>
      <c r="H15" s="155">
        <f>ROUND(G15*(1+$J$6),2)</f>
        <v>0.65</v>
      </c>
      <c r="I15" s="155">
        <f>ROUND(F15*G15,2)</f>
        <v>156.9</v>
      </c>
      <c r="J15" s="156">
        <f>ROUND(F15*H15,2)</f>
        <v>203.97</v>
      </c>
      <c r="K15" s="46"/>
      <c r="L15" s="42"/>
      <c r="N15" s="122"/>
    </row>
    <row r="16" spans="1:14" s="121" customFormat="1" ht="15">
      <c r="A16" s="214" t="s">
        <v>760</v>
      </c>
      <c r="B16" s="151" t="str">
        <f>VLOOKUP(A16,COMPOSIÇÕES!A$10:I$724,3,FALSE)</f>
        <v>SINAPI/CEF</v>
      </c>
      <c r="C16" s="152" t="str">
        <f>VLOOKUP(A16,COMPOSIÇÕES!A$10:I$724,4,FALSE)</f>
        <v>98458</v>
      </c>
      <c r="D16" s="153" t="str">
        <f>VLOOKUP(A16,COMPOSIÇÕES!A$10:I$724,5,FALSE)</f>
        <v>TAPUME COM COMPENSADO DE MADEIRA. AF_05/2018</v>
      </c>
      <c r="E16" s="154" t="str">
        <f>VLOOKUP(A16,COMPOSIÇÕES!A$9:I$724,6,FALSE)</f>
        <v>M2</v>
      </c>
      <c r="F16" s="281">
        <v>25</v>
      </c>
      <c r="G16" s="155">
        <f>VLOOKUP(A16,COMPOSIÇÕES!A$10:I$724,9,FALSE)</f>
        <v>85.59</v>
      </c>
      <c r="H16" s="155">
        <f>ROUND(G16*(1+$J$6),2)</f>
        <v>111.17</v>
      </c>
      <c r="I16" s="155">
        <f>ROUND(F16*G16,2)</f>
        <v>2139.75</v>
      </c>
      <c r="J16" s="156">
        <f>ROUND(F16*H16,2)</f>
        <v>2779.25</v>
      </c>
      <c r="K16" s="46"/>
      <c r="L16" s="42"/>
      <c r="N16" s="122"/>
    </row>
    <row r="17" spans="1:14" s="121" customFormat="1" ht="15">
      <c r="A17" s="49" t="s">
        <v>144</v>
      </c>
      <c r="B17" s="104"/>
      <c r="C17" s="105"/>
      <c r="D17" s="106" t="s">
        <v>141</v>
      </c>
      <c r="E17" s="107"/>
      <c r="F17" s="72"/>
      <c r="G17" s="118"/>
      <c r="H17" s="64"/>
      <c r="I17" s="64"/>
      <c r="J17" s="120">
        <f>ROUND(SUM(J18:J38),2)</f>
        <v>6662.73</v>
      </c>
      <c r="K17" s="46"/>
      <c r="L17" s="42"/>
      <c r="N17" s="122"/>
    </row>
    <row r="18" spans="1:14" s="121" customFormat="1" ht="15">
      <c r="A18" s="214" t="s">
        <v>145</v>
      </c>
      <c r="B18" s="151" t="str">
        <f>VLOOKUP(A18,COMPOSIÇÕES!A$10:I$724,3,FALSE)</f>
        <v>ORSE</v>
      </c>
      <c r="C18" s="152">
        <f>VLOOKUP(A18,COMPOSIÇÕES!A$10:I$724,4,FALSE)</f>
        <v>3472</v>
      </c>
      <c r="D18" s="153" t="str">
        <f>VLOOKUP(A18,COMPOSIÇÕES!A$10:I$724,5,FALSE)</f>
        <v>ESCORAMENTO EM MADEIRA PARA EDIFICAÇÕES C/ VIGAS E LAJES</v>
      </c>
      <c r="E18" s="154" t="str">
        <f>VLOOKUP(A18,COMPOSIÇÕES!A$9:I$724,6,FALSE)</f>
        <v>M²</v>
      </c>
      <c r="F18" s="281">
        <v>10</v>
      </c>
      <c r="G18" s="155">
        <f>VLOOKUP(A18,COMPOSIÇÕES!A$10:I$724,9,FALSE)</f>
        <v>45.64</v>
      </c>
      <c r="H18" s="155">
        <f aca="true" t="shared" si="0" ref="H18:H38">ROUND(G18*(1+$J$6),2)</f>
        <v>59.28</v>
      </c>
      <c r="I18" s="155">
        <f aca="true" t="shared" si="1" ref="I18:I37">ROUND(F18*G18,2)</f>
        <v>456.4</v>
      </c>
      <c r="J18" s="156">
        <f aca="true" t="shared" si="2" ref="J18:J37">ROUND(F18*H18,2)</f>
        <v>592.8</v>
      </c>
      <c r="K18" s="46"/>
      <c r="L18" s="42"/>
      <c r="N18" s="122"/>
    </row>
    <row r="19" spans="1:14" s="121" customFormat="1" ht="25.5" customHeight="1">
      <c r="A19" s="214" t="s">
        <v>177</v>
      </c>
      <c r="B19" s="151" t="str">
        <f>VLOOKUP(A19,COMPOSIÇÕES!A$10:I$724,3,FALSE)</f>
        <v>SINAPI</v>
      </c>
      <c r="C19" s="152">
        <f>VLOOKUP(A19,COMPOSIÇÕES!A$10:I$724,4,FALSE)</f>
        <v>97622</v>
      </c>
      <c r="D19" s="153" t="str">
        <f>VLOOKUP(A19,COMPOSIÇÕES!A$10:I$724,5,FALSE)</f>
        <v>DEMOLIÇÃO DE ALVENARIA DE BLOCO FURADO DE FORMA MANUAL SEM REAPROVEITAMENTO AF 12/2017</v>
      </c>
      <c r="E19" s="154" t="str">
        <f>VLOOKUP(A19,COMPOSIÇÕES!A$9:I$724,6,FALSE)</f>
        <v>M3</v>
      </c>
      <c r="F19" s="281">
        <v>1.6</v>
      </c>
      <c r="G19" s="155">
        <f>VLOOKUP(A19,COMPOSIÇÕES!A$10:I$724,9,FALSE)</f>
        <v>35.21</v>
      </c>
      <c r="H19" s="155">
        <f t="shared" si="0"/>
        <v>45.73</v>
      </c>
      <c r="I19" s="155">
        <f t="shared" si="1"/>
        <v>56.34</v>
      </c>
      <c r="J19" s="156">
        <f t="shared" si="2"/>
        <v>73.17</v>
      </c>
      <c r="K19" s="46"/>
      <c r="L19" s="42"/>
      <c r="N19" s="122"/>
    </row>
    <row r="20" spans="1:14" s="121" customFormat="1" ht="15">
      <c r="A20" s="214" t="s">
        <v>180</v>
      </c>
      <c r="B20" s="151" t="str">
        <f>VLOOKUP(A20,COMPOSIÇÕES!A$10:I$724,3,FALSE)</f>
        <v>SEINFRA/CE</v>
      </c>
      <c r="C20" s="152" t="str">
        <f>VLOOKUP(A20,COMPOSIÇÕES!A$10:I$724,4,FALSE)</f>
        <v>C1048</v>
      </c>
      <c r="D20" s="153" t="str">
        <f>VLOOKUP(A20,COMPOSIÇÕES!A$12:I$724,5,FALSE)</f>
        <v>DEMOLIÇÃO DE CONCRETO COM MARTELETE PNEUMÁTICO</v>
      </c>
      <c r="E20" s="154" t="str">
        <f>VLOOKUP(A20,COMPOSIÇÕES!A$9:I$724,6,FALSE)</f>
        <v>M3</v>
      </c>
      <c r="F20" s="281">
        <v>0.2</v>
      </c>
      <c r="G20" s="155">
        <f>VLOOKUP(A20,COMPOSIÇÕES!A$10:I$724,9,FALSE)</f>
        <v>390.74</v>
      </c>
      <c r="H20" s="155">
        <f t="shared" si="0"/>
        <v>507.53</v>
      </c>
      <c r="I20" s="155">
        <f t="shared" si="1"/>
        <v>78.15</v>
      </c>
      <c r="J20" s="156">
        <f t="shared" si="2"/>
        <v>101.51</v>
      </c>
      <c r="K20" s="46"/>
      <c r="L20" s="42"/>
      <c r="N20" s="122"/>
    </row>
    <row r="21" spans="1:14" s="121" customFormat="1" ht="15">
      <c r="A21" s="214" t="s">
        <v>184</v>
      </c>
      <c r="B21" s="151" t="str">
        <f>VLOOKUP(A21,COMPOSIÇÕES!A$10:I$724,3,FALSE)</f>
        <v>SINAPI/CEF</v>
      </c>
      <c r="C21" s="152">
        <f>VLOOKUP(A21,COMPOSIÇÕES!A$10:I$724,4,FALSE)</f>
        <v>72142</v>
      </c>
      <c r="D21" s="153" t="str">
        <f>VLOOKUP(A21,COMPOSIÇÕES!A$10:I$724,5,FALSE)</f>
        <v>RETIRADA DE FOLHAS DE PORTA OU JANELA</v>
      </c>
      <c r="E21" s="154" t="str">
        <f>VLOOKUP(A21,COMPOSIÇÕES!A$9:I$724,6,FALSE)</f>
        <v>UN</v>
      </c>
      <c r="F21" s="281">
        <v>4</v>
      </c>
      <c r="G21" s="155">
        <f>VLOOKUP(A21,COMPOSIÇÕES!A$10:I$724,9,FALSE)</f>
        <v>8.27</v>
      </c>
      <c r="H21" s="155">
        <f t="shared" si="0"/>
        <v>10.74</v>
      </c>
      <c r="I21" s="155">
        <f t="shared" si="1"/>
        <v>33.08</v>
      </c>
      <c r="J21" s="156">
        <f t="shared" si="2"/>
        <v>42.96</v>
      </c>
      <c r="K21" s="46"/>
      <c r="L21" s="42"/>
      <c r="N21" s="122"/>
    </row>
    <row r="22" spans="1:14" s="121" customFormat="1" ht="30.75" customHeight="1">
      <c r="A22" s="214" t="s">
        <v>186</v>
      </c>
      <c r="B22" s="151" t="str">
        <f>VLOOKUP(A22,COMPOSIÇÕES!A$10:I$724,3,FALSE)</f>
        <v>SEINFRA/CE</v>
      </c>
      <c r="C22" s="152" t="str">
        <f>VLOOKUP(A22,COMPOSIÇÕES!A$10:I$724,4,FALSE)</f>
        <v>C0702</v>
      </c>
      <c r="D22" s="153" t="str">
        <f>VLOOKUP(A22,COMPOSIÇÕES!A$12:I$724,5,FALSE)</f>
        <v>CARGA MANUAL DE ENTULHO EM CAMINHÃO BASCULANTE</v>
      </c>
      <c r="E22" s="154" t="str">
        <f>VLOOKUP(A22,COMPOSIÇÕES!A$9:I$724,6,FALSE)</f>
        <v>M3</v>
      </c>
      <c r="F22" s="281">
        <v>2</v>
      </c>
      <c r="G22" s="155">
        <f>VLOOKUP(A22,COMPOSIÇÕES!A$10:I$724,9,FALSE)</f>
        <v>20.04</v>
      </c>
      <c r="H22" s="155">
        <f t="shared" si="0"/>
        <v>26.03</v>
      </c>
      <c r="I22" s="155">
        <f t="shared" si="1"/>
        <v>40.08</v>
      </c>
      <c r="J22" s="156">
        <f t="shared" si="2"/>
        <v>52.06</v>
      </c>
      <c r="K22" s="46"/>
      <c r="L22" s="42"/>
      <c r="N22" s="122"/>
    </row>
    <row r="23" spans="1:14" s="121" customFormat="1" ht="30.75" customHeight="1">
      <c r="A23" s="214" t="s">
        <v>189</v>
      </c>
      <c r="B23" s="151" t="str">
        <f>VLOOKUP(A23,COMPOSIÇÕES!A$10:I$724,3,FALSE)</f>
        <v>SEINFRA/CE</v>
      </c>
      <c r="C23" s="152" t="str">
        <f>VLOOKUP(A23,COMPOSIÇÕES!A$10:I$724,4,FALSE)</f>
        <v>C2533</v>
      </c>
      <c r="D23" s="153" t="str">
        <f>VLOOKUP(A23,COMPOSIÇÕES!A$12:I$724,5,FALSE)</f>
        <v>TRANSPORTE DE MATERIAL, EXCETO ROCHA EM CAMINHAO ATÉ 5 KM</v>
      </c>
      <c r="E23" s="154" t="str">
        <f>VLOOKUP(A23,COMPOSIÇÕES!A$9:I$724,6,FALSE)</f>
        <v>M3</v>
      </c>
      <c r="F23" s="281">
        <v>2</v>
      </c>
      <c r="G23" s="155">
        <f>VLOOKUP(A23,COMPOSIÇÕES!A$10:I$724,9,FALSE)</f>
        <v>21.79</v>
      </c>
      <c r="H23" s="155">
        <f>ROUND(G23*(1+$J$6),2)</f>
        <v>28.3</v>
      </c>
      <c r="I23" s="155">
        <f>ROUND(F23*G23,2)</f>
        <v>43.58</v>
      </c>
      <c r="J23" s="156">
        <f>ROUND(F23*H23,2)</f>
        <v>56.6</v>
      </c>
      <c r="K23" s="46"/>
      <c r="L23" s="42"/>
      <c r="N23" s="122"/>
    </row>
    <row r="24" spans="1:14" s="121" customFormat="1" ht="15">
      <c r="A24" s="214" t="s">
        <v>192</v>
      </c>
      <c r="B24" s="151" t="str">
        <f>VLOOKUP(A24,COMPOSIÇÕES!A$10:I$724,3,FALSE)</f>
        <v>SEINFRA/CE</v>
      </c>
      <c r="C24" s="152" t="str">
        <f>VLOOKUP(A24,COMPOSIÇÕES!A$10:I$724,4,FALSE)</f>
        <v>C1879</v>
      </c>
      <c r="D24" s="153" t="str">
        <f>VLOOKUP(A24,COMPOSIÇÕES!A$10:I$724,5,FALSE)</f>
        <v>PERFIL METÁLICO "I" PRÉ-PINTADO COM H=200mm</v>
      </c>
      <c r="E24" s="154" t="str">
        <f>VLOOKUP(A24,COMPOSIÇÕES!A$9:I$724,6,FALSE)</f>
        <v>M</v>
      </c>
      <c r="F24" s="281">
        <v>4</v>
      </c>
      <c r="G24" s="155">
        <f>VLOOKUP(A24,COMPOSIÇÕES!A$10:I$724,9,FALSE)</f>
        <v>278.34</v>
      </c>
      <c r="H24" s="155">
        <f t="shared" si="0"/>
        <v>361.54</v>
      </c>
      <c r="I24" s="155">
        <f t="shared" si="1"/>
        <v>1113.36</v>
      </c>
      <c r="J24" s="156">
        <f t="shared" si="2"/>
        <v>1446.16</v>
      </c>
      <c r="K24" s="46"/>
      <c r="L24" s="42"/>
      <c r="N24" s="122"/>
    </row>
    <row r="25" spans="1:14" s="121" customFormat="1" ht="15">
      <c r="A25" s="214" t="s">
        <v>208</v>
      </c>
      <c r="B25" s="151" t="str">
        <f>VLOOKUP(A25,COMPOSIÇÕES!A$10:I$724,3,FALSE)</f>
        <v>SEINFRA/CE</v>
      </c>
      <c r="C25" s="152" t="str">
        <f>VLOOKUP(A25,COMPOSIÇÕES!A$10:I$724,4,FALSE)</f>
        <v>C1405</v>
      </c>
      <c r="D25" s="153" t="str">
        <f>VLOOKUP(A25,COMPOSIÇÕES!A$10:I$724,5,FALSE)</f>
        <v>FORMA PLANA CHAPA COMPENSADA RESINADA, ESP=12mm </v>
      </c>
      <c r="E25" s="154" t="str">
        <f>VLOOKUP(A25,COMPOSIÇÕES!A$9:I$724,6,FALSE)</f>
        <v>M2</v>
      </c>
      <c r="F25" s="281">
        <v>4</v>
      </c>
      <c r="G25" s="155">
        <f>VLOOKUP(A25,COMPOSIÇÕES!A$10:I$724,9,FALSE)</f>
        <v>110.76</v>
      </c>
      <c r="H25" s="155">
        <f t="shared" si="0"/>
        <v>143.87</v>
      </c>
      <c r="I25" s="155">
        <f t="shared" si="1"/>
        <v>443.04</v>
      </c>
      <c r="J25" s="156">
        <f t="shared" si="2"/>
        <v>575.48</v>
      </c>
      <c r="K25" s="46"/>
      <c r="L25" s="42"/>
      <c r="N25" s="122"/>
    </row>
    <row r="26" spans="1:14" s="121" customFormat="1" ht="15">
      <c r="A26" s="214" t="s">
        <v>233</v>
      </c>
      <c r="B26" s="151" t="str">
        <f>VLOOKUP(A26,COMPOSIÇÕES!A$10:I$724,3,FALSE)</f>
        <v>SEINFRA/CE</v>
      </c>
      <c r="C26" s="152" t="str">
        <f>VLOOKUP(A26,COMPOSIÇÕES!A$10:I$724,4,FALSE)</f>
        <v>C4151</v>
      </c>
      <c r="D26" s="153" t="str">
        <f>VLOOKUP(A26,COMPOSIÇÕES!A$12:I$724,5,FALSE)</f>
        <v>ARMADURA DE AÇO CA 50/60</v>
      </c>
      <c r="E26" s="154" t="str">
        <f>VLOOKUP(A26,COMPOSIÇÕES!A$9:I$724,6,FALSE)</f>
        <v>KG</v>
      </c>
      <c r="F26" s="281">
        <v>30</v>
      </c>
      <c r="G26" s="155">
        <f>VLOOKUP(A26,COMPOSIÇÕES!A$10:I$724,9,FALSE)</f>
        <v>7.45</v>
      </c>
      <c r="H26" s="155">
        <f t="shared" si="0"/>
        <v>9.68</v>
      </c>
      <c r="I26" s="155">
        <f t="shared" si="1"/>
        <v>223.5</v>
      </c>
      <c r="J26" s="156">
        <f t="shared" si="2"/>
        <v>290.4</v>
      </c>
      <c r="K26" s="46"/>
      <c r="L26" s="42"/>
      <c r="N26" s="122"/>
    </row>
    <row r="27" spans="1:14" s="121" customFormat="1" ht="27.75" customHeight="1">
      <c r="A27" s="214" t="s">
        <v>256</v>
      </c>
      <c r="B27" s="151" t="str">
        <f>VLOOKUP(A27,COMPOSIÇÕES!A$10:I$724,3,FALSE)</f>
        <v>SINAPI</v>
      </c>
      <c r="C27" s="152" t="str">
        <f>VLOOKUP(A27,COMPOSIÇÕES!A$10:I$724,4,FALSE)</f>
        <v>94965</v>
      </c>
      <c r="D27" s="153" t="str">
        <f>VLOOKUP(A27,COMPOSIÇÕES!A$10:I$724,5,FALSE)</f>
        <v>CONCRETO FCK = 25MPA, TRAÇO 1:2,3:2,7 (CIMENTO/ AREIA MÉDIA/ BRITA 1)  - PREPARO MECÂNICO COM BETONEIRA 400 L. AF_07/2016</v>
      </c>
      <c r="E27" s="154" t="str">
        <f>VLOOKUP(A27,COMPOSIÇÕES!A$9:I$724,6,FALSE)</f>
        <v>M3</v>
      </c>
      <c r="F27" s="281">
        <v>0.2</v>
      </c>
      <c r="G27" s="155">
        <f>VLOOKUP(A27,COMPOSIÇÕES!A$10:I$724,9,FALSE)</f>
        <v>296.11</v>
      </c>
      <c r="H27" s="155">
        <f t="shared" si="0"/>
        <v>384.62</v>
      </c>
      <c r="I27" s="155">
        <f t="shared" si="1"/>
        <v>59.22</v>
      </c>
      <c r="J27" s="156">
        <f t="shared" si="2"/>
        <v>76.92</v>
      </c>
      <c r="K27" s="46"/>
      <c r="L27" s="42"/>
      <c r="N27" s="122"/>
    </row>
    <row r="28" spans="1:14" s="121" customFormat="1" ht="15">
      <c r="A28" s="214" t="s">
        <v>259</v>
      </c>
      <c r="B28" s="151" t="str">
        <f>VLOOKUP(A28,COMPOSIÇÕES!A$10:I$724,3,FALSE)</f>
        <v>SEINFRA/CE</v>
      </c>
      <c r="C28" s="152" t="str">
        <f>VLOOKUP(A28,COMPOSIÇÕES!A$10:I$724,4,FALSE)</f>
        <v>C1603</v>
      </c>
      <c r="D28" s="153" t="str">
        <f>VLOOKUP(A28,COMPOSIÇÕES!A$12:I$724,5,FALSE)</f>
        <v>LANÇAMENTO E APLICAÇÃO DE CONCRETO C/ ELEVAÇÃO</v>
      </c>
      <c r="E28" s="154" t="str">
        <f>VLOOKUP(A28,COMPOSIÇÕES!A$9:I$724,6,FALSE)</f>
        <v>M3</v>
      </c>
      <c r="F28" s="281">
        <v>0.2</v>
      </c>
      <c r="G28" s="155">
        <f>VLOOKUP(A28,COMPOSIÇÕES!A$10:I$724,9,FALSE)</f>
        <v>194.61</v>
      </c>
      <c r="H28" s="155">
        <f t="shared" si="0"/>
        <v>252.78</v>
      </c>
      <c r="I28" s="155">
        <f t="shared" si="1"/>
        <v>38.92</v>
      </c>
      <c r="J28" s="156">
        <f t="shared" si="2"/>
        <v>50.56</v>
      </c>
      <c r="K28" s="46"/>
      <c r="L28" s="42"/>
      <c r="N28" s="122"/>
    </row>
    <row r="29" spans="1:14" s="121" customFormat="1" ht="35.25" customHeight="1">
      <c r="A29" s="214" t="s">
        <v>269</v>
      </c>
      <c r="B29" s="151" t="str">
        <f>VLOOKUP(A29,COMPOSIÇÕES!A$10:I$724,3,FALSE)</f>
        <v>SINAPI</v>
      </c>
      <c r="C29" s="152">
        <f>VLOOKUP(A29,COMPOSIÇÕES!A$10:I$724,4,FALSE)</f>
        <v>87879</v>
      </c>
      <c r="D29" s="153" t="str">
        <f>VLOOKUP(A29,COMPOSIÇÕES!A$10:I$724,5,FALSE)</f>
        <v>CHAPISCO APLICADO EM ALVENARIAS E ESTRUTURAS DE CONCRETO INTERNAS, COM COLHER DE PEDREIRO.  ARGAMASSA TRAÇO 1:3 COM PREPARO EM BETONEIRA 400L. AF_06/2014</v>
      </c>
      <c r="E29" s="154" t="str">
        <f>VLOOKUP(A29,COMPOSIÇÕES!A$9:I$724,6,FALSE)</f>
        <v>M2</v>
      </c>
      <c r="F29" s="281">
        <v>6</v>
      </c>
      <c r="G29" s="155">
        <f>VLOOKUP(A29,COMPOSIÇÕES!A$10:I$724,9,FALSE)</f>
        <v>2.66</v>
      </c>
      <c r="H29" s="155">
        <f t="shared" si="0"/>
        <v>3.46</v>
      </c>
      <c r="I29" s="155">
        <f t="shared" si="1"/>
        <v>15.96</v>
      </c>
      <c r="J29" s="156">
        <f t="shared" si="2"/>
        <v>20.76</v>
      </c>
      <c r="K29" s="46"/>
      <c r="L29" s="42"/>
      <c r="N29" s="122"/>
    </row>
    <row r="30" spans="1:14" s="121" customFormat="1" ht="38.25" customHeight="1">
      <c r="A30" s="214" t="s">
        <v>273</v>
      </c>
      <c r="B30" s="151" t="str">
        <f>VLOOKUP(A30,COMPOSIÇÕES!A$10:I$724,3,FALSE)</f>
        <v>SINAPI</v>
      </c>
      <c r="C30" s="152">
        <f>VLOOKUP(A30,COMPOSIÇÕES!A$10:I$724,4,FALSE)</f>
        <v>87530</v>
      </c>
      <c r="D30" s="153" t="str">
        <f>VLOOKUP(A30,COMPOSIÇÕES!A$12:I$724,5,FALSE)</f>
        <v>MASSA ÚNICA, PARA RECEBIMENTO DE PINTURA, EM ARGAMASSA TRAÇO 1:2:8, PREPARO MANUAL, APLICADA MANUALMENTE EM FACES INTERNAS DE PAREDES, ESPESSURA DE 20MM, COM EXECUÇÃO DE TALISCAS. AF_06/2014</v>
      </c>
      <c r="E30" s="154" t="str">
        <f>VLOOKUP(A30,COMPOSIÇÕES!A$9:I$724,6,FALSE)</f>
        <v>M2</v>
      </c>
      <c r="F30" s="281">
        <v>6</v>
      </c>
      <c r="G30" s="155">
        <f>VLOOKUP(A30,COMPOSIÇÕES!A$10:I$724,9,FALSE)</f>
        <v>26.72</v>
      </c>
      <c r="H30" s="155">
        <f t="shared" si="0"/>
        <v>34.71</v>
      </c>
      <c r="I30" s="155">
        <f t="shared" si="1"/>
        <v>160.32</v>
      </c>
      <c r="J30" s="156">
        <f t="shared" si="2"/>
        <v>208.26</v>
      </c>
      <c r="K30" s="46"/>
      <c r="L30" s="42"/>
      <c r="N30" s="122"/>
    </row>
    <row r="31" spans="1:14" s="121" customFormat="1" ht="38.25">
      <c r="A31" s="214" t="s">
        <v>278</v>
      </c>
      <c r="B31" s="151" t="str">
        <f>VLOOKUP(A31,COMPOSIÇÕES!A$10:I$724,3,FALSE)</f>
        <v>SINAPI</v>
      </c>
      <c r="C31" s="152" t="str">
        <f>VLOOKUP(A31,COMPOSIÇÕES!A$10:I$724,4,FALSE)</f>
        <v>87266</v>
      </c>
      <c r="D31" s="153" t="str">
        <f>VLOOKUP(A31,COMPOSIÇÕES!A$10:I$724,5,FALSE)</f>
        <v>REVESTIMENTO CERÂMICO PARA PAREDES INTERNAS COM PLACAS TIPO ESMALTADA EXTRA DE DIMENSÕES 20X20 CM APLICADAS EM AMBIENTES DE ÁREA MENOR QUE 5 M² A MEIA ALTURA DAS PAREDES. AF_06/2014</v>
      </c>
      <c r="E31" s="154" t="str">
        <f>VLOOKUP(A31,COMPOSIÇÕES!A$9:I$724,6,FALSE)</f>
        <v>M2</v>
      </c>
      <c r="F31" s="281">
        <v>4</v>
      </c>
      <c r="G31" s="155">
        <f>VLOOKUP(A31,COMPOSIÇÕES!A$10:I$724,9,FALSE)</f>
        <v>53.86</v>
      </c>
      <c r="H31" s="155">
        <f t="shared" si="0"/>
        <v>69.96</v>
      </c>
      <c r="I31" s="155">
        <f t="shared" si="1"/>
        <v>215.44</v>
      </c>
      <c r="J31" s="156">
        <f t="shared" si="2"/>
        <v>279.84</v>
      </c>
      <c r="K31" s="46"/>
      <c r="L31" s="42"/>
      <c r="N31" s="122"/>
    </row>
    <row r="32" spans="1:14" s="121" customFormat="1" ht="15">
      <c r="A32" s="214" t="s">
        <v>311</v>
      </c>
      <c r="B32" s="151" t="str">
        <f>VLOOKUP(A32,COMPOSIÇÕES!A$10:I$724,3,FALSE)</f>
        <v>SINAPI</v>
      </c>
      <c r="C32" s="152" t="str">
        <f>VLOOKUP(A32,COMPOSIÇÕES!A$10:I$724,4,FALSE)</f>
        <v>88497</v>
      </c>
      <c r="D32" s="153" t="str">
        <f>VLOOKUP(A32,COMPOSIÇÕES!A$12:I$724,5,FALSE)</f>
        <v>APLICAÇÃO E LIXAMENTO DE MASSA LÁTEX EM PAREDES, DUAS DEMÃOS. AF_06/2014</v>
      </c>
      <c r="E32" s="154" t="str">
        <f>VLOOKUP(A32,COMPOSIÇÕES!A$9:I$724,6,FALSE)</f>
        <v>M2</v>
      </c>
      <c r="F32" s="281">
        <v>20</v>
      </c>
      <c r="G32" s="155">
        <f>VLOOKUP(A32,COMPOSIÇÕES!A$10:I$724,9,FALSE)</f>
        <v>8.85</v>
      </c>
      <c r="H32" s="155">
        <f t="shared" si="0"/>
        <v>11.5</v>
      </c>
      <c r="I32" s="155">
        <f t="shared" si="1"/>
        <v>177</v>
      </c>
      <c r="J32" s="156">
        <f t="shared" si="2"/>
        <v>230</v>
      </c>
      <c r="K32" s="46"/>
      <c r="L32" s="42"/>
      <c r="N32" s="122"/>
    </row>
    <row r="33" spans="1:14" s="121" customFormat="1" ht="15">
      <c r="A33" s="214" t="s">
        <v>274</v>
      </c>
      <c r="B33" s="151" t="str">
        <f>VLOOKUP(A33,COMPOSIÇÕES!A$10:I$724,3,FALSE)</f>
        <v>SINAPI</v>
      </c>
      <c r="C33" s="152" t="str">
        <f>VLOOKUP(A33,COMPOSIÇÕES!A$10:I$724,4,FALSE)</f>
        <v>88485</v>
      </c>
      <c r="D33" s="153" t="str">
        <f>VLOOKUP(A33,COMPOSIÇÕES!A$12:I$724,5,FALSE)</f>
        <v>APLICAÇÃO DE FUNDO SELADOR ACRÍLICO EM PAREDES, UMA DEMÃO. AF_06/2014</v>
      </c>
      <c r="E33" s="154" t="str">
        <f>VLOOKUP(A33,COMPOSIÇÕES!A$9:I$724,6,FALSE)</f>
        <v>M2</v>
      </c>
      <c r="F33" s="281">
        <v>20</v>
      </c>
      <c r="G33" s="155">
        <f>VLOOKUP(A33,COMPOSIÇÕES!A$10:I$724,9,FALSE)</f>
        <v>1.87</v>
      </c>
      <c r="H33" s="155">
        <f t="shared" si="0"/>
        <v>2.43</v>
      </c>
      <c r="I33" s="155">
        <f t="shared" si="1"/>
        <v>37.4</v>
      </c>
      <c r="J33" s="156">
        <f t="shared" si="2"/>
        <v>48.6</v>
      </c>
      <c r="K33" s="46"/>
      <c r="L33" s="42"/>
      <c r="N33" s="122"/>
    </row>
    <row r="34" spans="1:14" s="121" customFormat="1" ht="25.5">
      <c r="A34" s="214" t="s">
        <v>320</v>
      </c>
      <c r="B34" s="151" t="str">
        <f>VLOOKUP(A34,COMPOSIÇÕES!A$10:I$724,3,FALSE)</f>
        <v>SINAPI</v>
      </c>
      <c r="C34" s="152" t="str">
        <f>VLOOKUP(A34,COMPOSIÇÕES!A$10:I$724,4,FALSE)</f>
        <v>88489</v>
      </c>
      <c r="D34" s="153" t="str">
        <f>VLOOKUP(A34,COMPOSIÇÕES!A$10:I$724,5,FALSE)</f>
        <v>APLICAÇÃO MANUAL DE PINTURA COM TINTA LÁTEX ACRÍLICA EM PAREDES, DUAS DEMÃOS.
 AF_06/2014</v>
      </c>
      <c r="E34" s="154" t="str">
        <f>VLOOKUP(A34,COMPOSIÇÕES!A$9:I$724,6,FALSE)</f>
        <v>M2</v>
      </c>
      <c r="F34" s="281">
        <v>20</v>
      </c>
      <c r="G34" s="155">
        <f>VLOOKUP(A34,COMPOSIÇÕES!A$10:I$724,9,FALSE)</f>
        <v>10.96</v>
      </c>
      <c r="H34" s="155">
        <f t="shared" si="0"/>
        <v>14.24</v>
      </c>
      <c r="I34" s="155">
        <f t="shared" si="1"/>
        <v>219.2</v>
      </c>
      <c r="J34" s="156">
        <f t="shared" si="2"/>
        <v>284.8</v>
      </c>
      <c r="K34" s="46"/>
      <c r="L34" s="42"/>
      <c r="N34" s="122"/>
    </row>
    <row r="35" spans="1:14" s="121" customFormat="1" ht="15">
      <c r="A35" s="214" t="s">
        <v>325</v>
      </c>
      <c r="B35" s="151" t="str">
        <f>VLOOKUP(A35,COMPOSIÇÕES!A$10:I$724,3,FALSE)</f>
        <v>SINAPI</v>
      </c>
      <c r="C35" s="152" t="str">
        <f>VLOOKUP(A35,COMPOSIÇÕES!A$10:I$724,4,FALSE)</f>
        <v>739081</v>
      </c>
      <c r="D35" s="153" t="str">
        <f>VLOOKUP(A35,COMPOSIÇÕES!A$12:I$724,5,FALSE)</f>
        <v>CANTONEIRA DE ALUMINIO 2" x 2" PARA PROTEÇÃO DE QUINA DE PAREDE</v>
      </c>
      <c r="E35" s="154" t="str">
        <f>VLOOKUP(A35,COMPOSIÇÕES!A$9:I$724,6,FALSE)</f>
        <v>M</v>
      </c>
      <c r="F35" s="281">
        <v>12</v>
      </c>
      <c r="G35" s="155">
        <f>VLOOKUP(A35,COMPOSIÇÕES!A$10:I$724,9,FALSE)</f>
        <v>38.57</v>
      </c>
      <c r="H35" s="155">
        <f t="shared" si="0"/>
        <v>50.1</v>
      </c>
      <c r="I35" s="155">
        <f t="shared" si="1"/>
        <v>462.84</v>
      </c>
      <c r="J35" s="156">
        <f t="shared" si="2"/>
        <v>601.2</v>
      </c>
      <c r="K35" s="46"/>
      <c r="L35" s="42"/>
      <c r="N35" s="122"/>
    </row>
    <row r="36" spans="1:14" s="121" customFormat="1" ht="15">
      <c r="A36" s="214" t="s">
        <v>335</v>
      </c>
      <c r="B36" s="151" t="str">
        <f>VLOOKUP(A36,COMPOSIÇÕES!A$10:I$724,3,FALSE)</f>
        <v>TRT7</v>
      </c>
      <c r="C36" s="152" t="str">
        <f>VLOOKUP(A36,COMPOSIÇÕES!A$10:I$724,4,FALSE)</f>
        <v>PRÓPRIA</v>
      </c>
      <c r="D36" s="153" t="str">
        <f>VLOOKUP(A36,COMPOSIÇÕES!A$10:I$724,5,FALSE)</f>
        <v>RETIRADA DE PISO PODOTÁTIL DE BORRACHA</v>
      </c>
      <c r="E36" s="154" t="str">
        <f>VLOOKUP(A36,COMPOSIÇÕES!A$9:I$724,6,FALSE)</f>
        <v>M2</v>
      </c>
      <c r="F36" s="281">
        <v>3</v>
      </c>
      <c r="G36" s="155">
        <f>VLOOKUP(A36,COMPOSIÇÕES!A$10:I$724,9,FALSE)</f>
        <v>10.69</v>
      </c>
      <c r="H36" s="155">
        <f t="shared" si="0"/>
        <v>13.89</v>
      </c>
      <c r="I36" s="155">
        <f t="shared" si="1"/>
        <v>32.07</v>
      </c>
      <c r="J36" s="156">
        <f t="shared" si="2"/>
        <v>41.67</v>
      </c>
      <c r="K36" s="46"/>
      <c r="L36" s="42"/>
      <c r="N36" s="122"/>
    </row>
    <row r="37" spans="1:14" s="121" customFormat="1" ht="30.75" customHeight="1">
      <c r="A37" s="214" t="s">
        <v>339</v>
      </c>
      <c r="B37" s="151" t="str">
        <f>VLOOKUP(A37,COMPOSIÇÕES!A$10:I$724,3,FALSE)</f>
        <v>SEINFRA</v>
      </c>
      <c r="C37" s="152" t="str">
        <f>VLOOKUP(A37,COMPOSIÇÕES!A$10:I$724,4,FALSE)</f>
        <v>C4623</v>
      </c>
      <c r="D37" s="153" t="str">
        <f>VLOOKUP(A37,COMPOSIÇÕES!A$12:I$724,5,FALSE)</f>
        <v>PISO PODOTÁTIL INTERNO EM BORRACHA 20 x 30 cm ASSENTAMENTO COM COLA VINIL (FORNECIMENTO E ASSENTAMENTO)</v>
      </c>
      <c r="E37" s="154" t="str">
        <f>VLOOKUP(A37,COMPOSIÇÕES!A$9:I$724,6,FALSE)</f>
        <v>M2</v>
      </c>
      <c r="F37" s="281">
        <v>2</v>
      </c>
      <c r="G37" s="155">
        <f>VLOOKUP(A37,COMPOSIÇÕES!A$10:I$724,9,FALSE)</f>
        <v>171.64</v>
      </c>
      <c r="H37" s="155">
        <f t="shared" si="0"/>
        <v>222.94</v>
      </c>
      <c r="I37" s="155">
        <f t="shared" si="1"/>
        <v>343.28</v>
      </c>
      <c r="J37" s="156">
        <f t="shared" si="2"/>
        <v>445.88</v>
      </c>
      <c r="K37" s="46"/>
      <c r="L37" s="42"/>
      <c r="N37" s="122"/>
    </row>
    <row r="38" spans="1:14" s="121" customFormat="1" ht="30.75" customHeight="1">
      <c r="A38" s="214" t="s">
        <v>793</v>
      </c>
      <c r="B38" s="151" t="str">
        <f>VLOOKUP(A38,COMPOSIÇÕES!A$10:I$724,3,FALSE)</f>
        <v>TRT7</v>
      </c>
      <c r="C38" s="152" t="str">
        <f>VLOOKUP(A38,COMPOSIÇÕES!A$10:I$724,4,FALSE)</f>
        <v>PRÓPRIA</v>
      </c>
      <c r="D38" s="153" t="str">
        <f>VLOOKUP(A38,COMPOSIÇÕES!A$12:I$724,5,FALSE)</f>
        <v>MONTAGEM, INSTALAÇÃO E FORNECIMENTO DE CORTINA DE AR COM CONTROLE REMOTO</v>
      </c>
      <c r="E38" s="154" t="str">
        <f>VLOOKUP(A38,COMPOSIÇÕES!A$9:I$724,6,FALSE)</f>
        <v>UND</v>
      </c>
      <c r="F38" s="281">
        <v>1</v>
      </c>
      <c r="G38" s="155">
        <f>VLOOKUP(A38,COMPOSIÇÕES!A$10:I$724,9,FALSE)</f>
        <v>880.05</v>
      </c>
      <c r="H38" s="155">
        <f t="shared" si="0"/>
        <v>1143.1</v>
      </c>
      <c r="I38" s="155">
        <f>ROUND(F38*G38,2)</f>
        <v>880.05</v>
      </c>
      <c r="J38" s="156">
        <f>ROUND(F38*H38,2)</f>
        <v>1143.1</v>
      </c>
      <c r="K38" s="46"/>
      <c r="L38" s="42"/>
      <c r="N38" s="122"/>
    </row>
    <row r="39" spans="1:14" s="121" customFormat="1" ht="30.75" customHeight="1">
      <c r="A39" s="49" t="s">
        <v>149</v>
      </c>
      <c r="B39" s="104"/>
      <c r="C39" s="105"/>
      <c r="D39" s="215" t="s">
        <v>124</v>
      </c>
      <c r="E39" s="107"/>
      <c r="F39" s="72"/>
      <c r="G39" s="118"/>
      <c r="H39" s="64"/>
      <c r="I39" s="64"/>
      <c r="J39" s="120">
        <f>ROUND(SUM(J40:J45),2)</f>
        <v>1564.14</v>
      </c>
      <c r="K39" s="46"/>
      <c r="L39" s="42"/>
      <c r="N39" s="122"/>
    </row>
    <row r="40" spans="1:14" s="121" customFormat="1" ht="30.75" customHeight="1">
      <c r="A40" s="214" t="s">
        <v>150</v>
      </c>
      <c r="B40" s="151" t="str">
        <f>VLOOKUP(A40,COMPOSIÇÕES!A$10:I$724,3,FALSE)</f>
        <v>SEINFRA</v>
      </c>
      <c r="C40" s="152" t="str">
        <f>VLOOKUP(A40,COMPOSIÇÕES!A$10:I$724,4,FALSE)</f>
        <v>C1179</v>
      </c>
      <c r="D40" s="153" t="str">
        <f>VLOOKUP(A40,COMPOSIÇÕES!A$10:I$724,5,FALSE)</f>
        <v>ELETRODUTO DE ALUMINIO, INCLUSIVE CONEXÕES DE 3/4"</v>
      </c>
      <c r="E40" s="154" t="str">
        <f>VLOOKUP(A40,COMPOSIÇÕES!A$9:I$724,6,FALSE)</f>
        <v>M</v>
      </c>
      <c r="F40" s="281">
        <v>18</v>
      </c>
      <c r="G40" s="155">
        <f>VLOOKUP(A40,COMPOSIÇÕES!A$10:I$724,9,FALSE)</f>
        <v>20.31</v>
      </c>
      <c r="H40" s="155">
        <f aca="true" t="shared" si="3" ref="H40:H45">ROUND(G40*(1+$J$6),2)</f>
        <v>26.38</v>
      </c>
      <c r="I40" s="155">
        <f aca="true" t="shared" si="4" ref="I40:I45">ROUND(F40*G40,2)</f>
        <v>365.58</v>
      </c>
      <c r="J40" s="156">
        <f aca="true" t="shared" si="5" ref="J40:J45">ROUND(F40*H40,2)</f>
        <v>474.84</v>
      </c>
      <c r="K40" s="46"/>
      <c r="L40" s="42"/>
      <c r="N40" s="122"/>
    </row>
    <row r="41" spans="1:14" s="121" customFormat="1" ht="30.75" customHeight="1">
      <c r="A41" s="214" t="s">
        <v>152</v>
      </c>
      <c r="B41" s="151" t="str">
        <f>VLOOKUP(A41,COMPOSIÇÕES!A$10:I$724,3,FALSE)</f>
        <v>SEINFRA</v>
      </c>
      <c r="C41" s="152" t="str">
        <f>VLOOKUP(A41,COMPOSIÇÕES!A$10:I$724,4,FALSE)</f>
        <v>C1890</v>
      </c>
      <c r="D41" s="153" t="str">
        <f>VLOOKUP(A41,COMPOSIÇÕES!A$10:I$724,5,FALSE)</f>
        <v>PETROLET ALUMINIO DE 3/4", TIPO T - X - L</v>
      </c>
      <c r="E41" s="154" t="str">
        <f>VLOOKUP(A41,COMPOSIÇÕES!A$9:I$724,6,FALSE)</f>
        <v>UND</v>
      </c>
      <c r="F41" s="281">
        <v>7</v>
      </c>
      <c r="G41" s="155">
        <f>VLOOKUP(A41,COMPOSIÇÕES!A$10:I$724,9,FALSE)</f>
        <v>19.22</v>
      </c>
      <c r="H41" s="155">
        <f t="shared" si="3"/>
        <v>24.96</v>
      </c>
      <c r="I41" s="155">
        <f t="shared" si="4"/>
        <v>134.54</v>
      </c>
      <c r="J41" s="156">
        <f t="shared" si="5"/>
        <v>174.72</v>
      </c>
      <c r="K41" s="46"/>
      <c r="L41" s="42"/>
      <c r="N41" s="122"/>
    </row>
    <row r="42" spans="1:14" s="121" customFormat="1" ht="30.75" customHeight="1">
      <c r="A42" s="214" t="s">
        <v>156</v>
      </c>
      <c r="B42" s="151" t="str">
        <f>VLOOKUP(A42,COMPOSIÇÕES!A$10:I$724,3,FALSE)</f>
        <v>SINAPI</v>
      </c>
      <c r="C42" s="152">
        <f>VLOOKUP(A42,COMPOSIÇÕES!A$10:I$724,4,FALSE)</f>
        <v>91927</v>
      </c>
      <c r="D42" s="153" t="str">
        <f>VLOOKUP(A42,COMPOSIÇÕES!A$12:I$724,5,FALSE)</f>
        <v>CABO DE COBRE FLEXÍVEL ISOLADO, 2,5 MM², ANTI-CHAMA 0,6/1,0 KV, PARA CIRCUITOS TERMINAIS - FORNECIMENTO E INSTALAÇÃO. AF_12/2015</v>
      </c>
      <c r="E42" s="154" t="str">
        <f>VLOOKUP(A42,COMPOSIÇÕES!A$9:I$724,6,FALSE)</f>
        <v>M</v>
      </c>
      <c r="F42" s="281">
        <v>80</v>
      </c>
      <c r="G42" s="155">
        <f>VLOOKUP(A42,COMPOSIÇÕES!A$10:I$724,9,FALSE)</f>
        <v>3.11</v>
      </c>
      <c r="H42" s="155">
        <f t="shared" si="3"/>
        <v>4.04</v>
      </c>
      <c r="I42" s="155">
        <f t="shared" si="4"/>
        <v>248.8</v>
      </c>
      <c r="J42" s="156">
        <f t="shared" si="5"/>
        <v>323.2</v>
      </c>
      <c r="K42" s="46"/>
      <c r="L42" s="42"/>
      <c r="N42" s="122"/>
    </row>
    <row r="43" spans="1:14" s="121" customFormat="1" ht="30.75" customHeight="1">
      <c r="A43" s="214" t="s">
        <v>161</v>
      </c>
      <c r="B43" s="151" t="str">
        <f>VLOOKUP(A43,COMPOSIÇÕES!A$10:I$724,3,FALSE)</f>
        <v>PRÓPRIA</v>
      </c>
      <c r="C43" s="152" t="str">
        <f>VLOOKUP(A43,COMPOSIÇÕES!A$10:I$724,4,FALSE)</f>
        <v>CP-C1661</v>
      </c>
      <c r="D43" s="153" t="str">
        <f>VLOOKUP(A43,COMPOSIÇÕES!A$10:I$724,5,FALSE)</f>
        <v>LUMINÁRIA FLUORESCENTE COM LÂMPADA LED TUBULAR BIVOLT T8 16W COMPLETA (2X16W)</v>
      </c>
      <c r="E43" s="154" t="str">
        <f>VLOOKUP(A43,COMPOSIÇÕES!A$9:I$724,6,FALSE)</f>
        <v>UN</v>
      </c>
      <c r="F43" s="281">
        <v>2</v>
      </c>
      <c r="G43" s="155">
        <f>VLOOKUP(A43,COMPOSIÇÕES!A$10:I$724,9,FALSE)</f>
        <v>188.55</v>
      </c>
      <c r="H43" s="155">
        <f t="shared" si="3"/>
        <v>244.91</v>
      </c>
      <c r="I43" s="155">
        <f t="shared" si="4"/>
        <v>377.1</v>
      </c>
      <c r="J43" s="156">
        <f t="shared" si="5"/>
        <v>489.82</v>
      </c>
      <c r="K43" s="46"/>
      <c r="L43" s="42"/>
      <c r="N43" s="122"/>
    </row>
    <row r="44" spans="1:14" s="121" customFormat="1" ht="30.75" customHeight="1">
      <c r="A44" s="214" t="s">
        <v>164</v>
      </c>
      <c r="B44" s="151" t="str">
        <f>VLOOKUP(A44,COMPOSIÇÕES!A$10:I$724,3,FALSE)</f>
        <v>SINAPI</v>
      </c>
      <c r="C44" s="152">
        <f>VLOOKUP(A44,COMPOSIÇÕES!A$10:I$724,4,FALSE)</f>
        <v>91953</v>
      </c>
      <c r="D44" s="153" t="str">
        <f>VLOOKUP(A44,COMPOSIÇÕES!A$12:I$724,5,FALSE)</f>
        <v>INTERRUPTOR SIMPLES (1 MÓDULO), 10A/250V, INCLUINDO SUPORTE E PLACA - FORNECIMENTO E INSTALAÇÃO. AF_12/2015</v>
      </c>
      <c r="E44" s="154" t="str">
        <f>VLOOKUP(A44,COMPOSIÇÕES!A$9:I$724,6,FALSE)</f>
        <v>UN</v>
      </c>
      <c r="F44" s="281">
        <v>1</v>
      </c>
      <c r="G44" s="155">
        <f>VLOOKUP(A44,COMPOSIÇÕES!A$10:I$724,9,FALSE)</f>
        <v>18.66</v>
      </c>
      <c r="H44" s="155">
        <f t="shared" si="3"/>
        <v>24.24</v>
      </c>
      <c r="I44" s="155">
        <f t="shared" si="4"/>
        <v>18.66</v>
      </c>
      <c r="J44" s="156">
        <f t="shared" si="5"/>
        <v>24.24</v>
      </c>
      <c r="K44" s="46"/>
      <c r="L44" s="42"/>
      <c r="N44" s="122"/>
    </row>
    <row r="45" spans="1:14" s="121" customFormat="1" ht="30.75" customHeight="1">
      <c r="A45" s="214" t="s">
        <v>365</v>
      </c>
      <c r="B45" s="151" t="str">
        <f>VLOOKUP(A45,COMPOSIÇÕES!A$10:I$724,3,FALSE)</f>
        <v>SINAPI</v>
      </c>
      <c r="C45" s="152">
        <f>VLOOKUP(A45,COMPOSIÇÕES!A$10:I$724,4,FALSE)</f>
        <v>91993</v>
      </c>
      <c r="D45" s="153" t="str">
        <f>VLOOKUP(A45,COMPOSIÇÕES!A$10:I$724,5,FALSE)</f>
        <v>TOMADA BAIXA DE EMBUTIR (1 MÓDULO), 2P+T 20 A, INCLUINDO SUPORTE E PLACA - FORNECIMENTO E INSTALAÇÃO. AF_12/2015</v>
      </c>
      <c r="E45" s="154" t="str">
        <f>VLOOKUP(A45,COMPOSIÇÕES!A$9:I$724,6,FALSE)</f>
        <v>UN</v>
      </c>
      <c r="F45" s="281">
        <v>2</v>
      </c>
      <c r="G45" s="155">
        <f>VLOOKUP(A45,COMPOSIÇÕES!A$10:I$724,9,FALSE)</f>
        <v>29.76</v>
      </c>
      <c r="H45" s="155">
        <f t="shared" si="3"/>
        <v>38.66</v>
      </c>
      <c r="I45" s="155">
        <f t="shared" si="4"/>
        <v>59.52</v>
      </c>
      <c r="J45" s="156">
        <f t="shared" si="5"/>
        <v>77.32</v>
      </c>
      <c r="K45" s="46"/>
      <c r="L45" s="42"/>
      <c r="N45" s="122"/>
    </row>
    <row r="46" spans="1:14" s="121" customFormat="1" ht="30.75" customHeight="1">
      <c r="A46" s="49" t="s">
        <v>368</v>
      </c>
      <c r="B46" s="104"/>
      <c r="C46" s="105"/>
      <c r="D46" s="106" t="s">
        <v>140</v>
      </c>
      <c r="E46" s="107"/>
      <c r="F46" s="72"/>
      <c r="G46" s="118"/>
      <c r="H46" s="64"/>
      <c r="I46" s="64"/>
      <c r="J46" s="120">
        <f>ROUND(SUM(J47:J53),2)</f>
        <v>13393.2</v>
      </c>
      <c r="K46" s="46"/>
      <c r="L46" s="42"/>
      <c r="N46" s="122"/>
    </row>
    <row r="47" spans="1:14" s="121" customFormat="1" ht="30.75" customHeight="1">
      <c r="A47" s="214" t="s">
        <v>369</v>
      </c>
      <c r="B47" s="151" t="str">
        <f>VLOOKUP(A47,COMPOSIÇÕES!A$10:I$724,3,FALSE)</f>
        <v>TRT7</v>
      </c>
      <c r="C47" s="152" t="str">
        <f>VLOOKUP(A47,COMPOSIÇÕES!A$10:I$724,4,FALSE)</f>
        <v>PRÓPRIA</v>
      </c>
      <c r="D47" s="153" t="str">
        <f>VLOOKUP(A47,COMPOSIÇÕES!A$10:I$724,5,FALSE)</f>
        <v>RELOCAÇÃO DE PLACAS COMEMORATIVAS</v>
      </c>
      <c r="E47" s="154" t="str">
        <f>VLOOKUP(A47,COMPOSIÇÕES!A$9:I$724,6,FALSE)</f>
        <v>CJ</v>
      </c>
      <c r="F47" s="281">
        <v>1</v>
      </c>
      <c r="G47" s="155">
        <f>VLOOKUP(A47,COMPOSIÇÕES!A$10:I$724,9,FALSE)</f>
        <v>30.84</v>
      </c>
      <c r="H47" s="155">
        <f aca="true" t="shared" si="6" ref="H47:H52">ROUND(G47*(1+$J$6),2)</f>
        <v>40.06</v>
      </c>
      <c r="I47" s="155">
        <f aca="true" t="shared" si="7" ref="I47:I52">ROUND(F47*G47,2)</f>
        <v>30.84</v>
      </c>
      <c r="J47" s="156">
        <f aca="true" t="shared" si="8" ref="J47:J52">ROUND(F47*H47,2)</f>
        <v>40.06</v>
      </c>
      <c r="K47" s="46"/>
      <c r="L47" s="42"/>
      <c r="N47" s="122"/>
    </row>
    <row r="48" spans="1:14" s="121" customFormat="1" ht="30.75" customHeight="1">
      <c r="A48" s="214" t="s">
        <v>370</v>
      </c>
      <c r="B48" s="151" t="str">
        <f>VLOOKUP(A48,COMPOSIÇÕES!A$10:I$724,3,FALSE)</f>
        <v>ORSE</v>
      </c>
      <c r="C48" s="152">
        <f>VLOOKUP(A48,COMPOSIÇÕES!A$10:I$724,4,FALSE)</f>
        <v>1885</v>
      </c>
      <c r="D48" s="153" t="str">
        <f>VLOOKUP(A48,COMPOSIÇÕES!A$10:I$724,5,FALSE)</f>
        <v>VIDRO TEMPERADO 10 mm, LISO, TRANSPARENTE, COM FERRAGENS</v>
      </c>
      <c r="E48" s="154" t="str">
        <f>VLOOKUP(A48,COMPOSIÇÕES!A$9:I$724,6,FALSE)</f>
        <v>m²</v>
      </c>
      <c r="F48" s="281">
        <v>28</v>
      </c>
      <c r="G48" s="155">
        <f>VLOOKUP(A48,COMPOSIÇÕES!A$10:I$724,9,FALSE)</f>
        <v>310.95</v>
      </c>
      <c r="H48" s="155">
        <f t="shared" si="6"/>
        <v>403.89</v>
      </c>
      <c r="I48" s="155">
        <f t="shared" si="7"/>
        <v>8706.6</v>
      </c>
      <c r="J48" s="156">
        <f t="shared" si="8"/>
        <v>11308.92</v>
      </c>
      <c r="K48" s="46"/>
      <c r="L48" s="42"/>
      <c r="N48" s="122"/>
    </row>
    <row r="49" spans="1:14" s="121" customFormat="1" ht="30.75" customHeight="1">
      <c r="A49" s="214" t="s">
        <v>372</v>
      </c>
      <c r="B49" s="151" t="str">
        <f>VLOOKUP(A49,COMPOSIÇÕES!A$10:I$724,3,FALSE)</f>
        <v>SEINFRA/CE</v>
      </c>
      <c r="C49" s="152" t="str">
        <f>VLOOKUP(A49,COMPOSIÇÕES!A$10:I$724,4,FALSE)</f>
        <v>C 1877</v>
      </c>
      <c r="D49" s="153" t="str">
        <f>VLOOKUP(A49,COMPOSIÇÕES!A$12:I$724,5,FALSE)</f>
        <v>PERFIL DE ALUMINIO TIPO (L - T -U)</v>
      </c>
      <c r="E49" s="154" t="str">
        <f>VLOOKUP(A49,COMPOSIÇÕES!A$9:I$724,6,FALSE)</f>
        <v>m</v>
      </c>
      <c r="F49" s="281">
        <v>40</v>
      </c>
      <c r="G49" s="155">
        <f>VLOOKUP(A49,COMPOSIÇÕES!A$10:I$724,9,FALSE)</f>
        <v>19.39</v>
      </c>
      <c r="H49" s="155">
        <f t="shared" si="6"/>
        <v>25.19</v>
      </c>
      <c r="I49" s="155">
        <f t="shared" si="7"/>
        <v>775.6</v>
      </c>
      <c r="J49" s="156">
        <f t="shared" si="8"/>
        <v>1007.6</v>
      </c>
      <c r="K49" s="46"/>
      <c r="L49" s="42"/>
      <c r="N49" s="122"/>
    </row>
    <row r="50" spans="1:14" s="121" customFormat="1" ht="30.75" customHeight="1">
      <c r="A50" s="214" t="s">
        <v>377</v>
      </c>
      <c r="B50" s="151" t="str">
        <f>VLOOKUP(A50,COMPOSIÇÕES!A$10:I$724,3,FALSE)</f>
        <v>ORSE</v>
      </c>
      <c r="C50" s="152">
        <f>VLOOKUP(A50,COMPOSIÇÕES!A$10:I$724,4,FALSE)</f>
        <v>3533</v>
      </c>
      <c r="D50" s="153" t="str">
        <f>VLOOKUP(A50,COMPOSIÇÕES!A$10:I$724,5,FALSE)</f>
        <v>TRILHO PARA FIXAÇÃO (PARTE SUPERIOR) DE PORTA DE CORRER EM PERFIL "U", INCLUSIVE ROLDADAS</v>
      </c>
      <c r="E50" s="154" t="str">
        <f>VLOOKUP(A50,COMPOSIÇÕES!A$9:I$724,6,FALSE)</f>
        <v>m</v>
      </c>
      <c r="F50" s="281">
        <v>3.6</v>
      </c>
      <c r="G50" s="155">
        <f>VLOOKUP(A50,COMPOSIÇÕES!A$10:I$724,9,FALSE)</f>
        <v>83.91</v>
      </c>
      <c r="H50" s="155">
        <f t="shared" si="6"/>
        <v>108.99</v>
      </c>
      <c r="I50" s="155">
        <f t="shared" si="7"/>
        <v>302.08</v>
      </c>
      <c r="J50" s="156">
        <f t="shared" si="8"/>
        <v>392.36</v>
      </c>
      <c r="K50" s="46"/>
      <c r="L50" s="42"/>
      <c r="N50" s="122"/>
    </row>
    <row r="51" spans="1:14" s="121" customFormat="1" ht="30.75" customHeight="1">
      <c r="A51" s="214" t="s">
        <v>380</v>
      </c>
      <c r="B51" s="151" t="str">
        <f>VLOOKUP(A51,COMPOSIÇÕES!A$10:I$724,3,FALSE)</f>
        <v>ORSE</v>
      </c>
      <c r="C51" s="152">
        <f>VLOOKUP(A51,COMPOSIÇÕES!A$10:I$724,4,FALSE)</f>
        <v>9733</v>
      </c>
      <c r="D51" s="153" t="str">
        <f>VLOOKUP(A51,COMPOSIÇÕES!A$12:I$724,5,FALSE)</f>
        <v>PUXADOR DUPLO PARA PORTA, EM ALUMINIO POLIDO, 1" , L= 40 cm , ref 3008 da VESTER OU COMPATIVEL</v>
      </c>
      <c r="E51" s="154" t="str">
        <f>VLOOKUP(A51,COMPOSIÇÕES!A$9:I$724,6,FALSE)</f>
        <v>UN</v>
      </c>
      <c r="F51" s="281">
        <v>2</v>
      </c>
      <c r="G51" s="155">
        <f>VLOOKUP(A51,COMPOSIÇÕES!A$10:I$724,9,FALSE)</f>
        <v>152.24</v>
      </c>
      <c r="H51" s="155">
        <f t="shared" si="6"/>
        <v>197.74</v>
      </c>
      <c r="I51" s="155">
        <f t="shared" si="7"/>
        <v>304.48</v>
      </c>
      <c r="J51" s="156">
        <f t="shared" si="8"/>
        <v>395.48</v>
      </c>
      <c r="K51" s="46"/>
      <c r="L51" s="42"/>
      <c r="N51" s="122"/>
    </row>
    <row r="52" spans="1:14" s="121" customFormat="1" ht="30.75" customHeight="1">
      <c r="A52" s="214" t="s">
        <v>383</v>
      </c>
      <c r="B52" s="151" t="str">
        <f>VLOOKUP(A52,COMPOSIÇÕES!A$10:I$724,3,FALSE)</f>
        <v>ORSE</v>
      </c>
      <c r="C52" s="152">
        <f>VLOOKUP(A52,COMPOSIÇÕES!A$10:I$724,4,FALSE)</f>
        <v>4662</v>
      </c>
      <c r="D52" s="153" t="str">
        <f>VLOOKUP(A52,COMPOSIÇÕES!A$10:I$724,5,FALSE)</f>
        <v>CONJUNTO DE FECHADURA E CONTRA FECHADURA BICO DE PAPAGAIO, COM ABAS, REF. AL 510 P/ ESQUADRIA DE VIDRO TEMPERADO (OU SIMILAR)</v>
      </c>
      <c r="E52" s="154" t="str">
        <f>VLOOKUP(A52,COMPOSIÇÕES!A$9:I$724,6,FALSE)</f>
        <v>UN</v>
      </c>
      <c r="F52" s="281">
        <v>1</v>
      </c>
      <c r="G52" s="155">
        <f>VLOOKUP(A52,COMPOSIÇÕES!A$10:I$724,9,FALSE)</f>
        <v>156.3</v>
      </c>
      <c r="H52" s="155">
        <f t="shared" si="6"/>
        <v>203.02</v>
      </c>
      <c r="I52" s="155">
        <f t="shared" si="7"/>
        <v>156.3</v>
      </c>
      <c r="J52" s="156">
        <f t="shared" si="8"/>
        <v>203.02</v>
      </c>
      <c r="K52" s="46"/>
      <c r="L52" s="42"/>
      <c r="N52" s="122"/>
    </row>
    <row r="53" spans="1:14" s="121" customFormat="1" ht="30.75" customHeight="1">
      <c r="A53" s="214" t="s">
        <v>396</v>
      </c>
      <c r="B53" s="151" t="str">
        <f>VLOOKUP(A53,COMPOSIÇÕES!A$10:I$724,3,FALSE)</f>
        <v>SINAPI/CEF</v>
      </c>
      <c r="C53" s="152">
        <f>VLOOKUP(A53,COMPOSIÇÕES!A$10:I$724,4,FALSE)</f>
        <v>9537</v>
      </c>
      <c r="D53" s="153" t="str">
        <f>VLOOKUP(A53,COMPOSIÇÕES!A$10:I$724,5,FALSE)</f>
        <v>LIMPEZA FINAL DA OBRA </v>
      </c>
      <c r="E53" s="154" t="str">
        <f>VLOOKUP(A53,COMPOSIÇÕES!A$9:I$724,6,FALSE)</f>
        <v>m²</v>
      </c>
      <c r="F53" s="281">
        <v>22</v>
      </c>
      <c r="G53" s="155">
        <f>VLOOKUP(A53,COMPOSIÇÕES!A$10:I$724,9,FALSE)</f>
        <v>1.6</v>
      </c>
      <c r="H53" s="155">
        <f>ROUND(G53*(1+$J$6),2)</f>
        <v>2.08</v>
      </c>
      <c r="I53" s="155">
        <f>ROUND(F53*G53,2)</f>
        <v>35.2</v>
      </c>
      <c r="J53" s="156">
        <f>ROUND(F53*H53,2)</f>
        <v>45.76</v>
      </c>
      <c r="K53" s="46"/>
      <c r="L53" s="42"/>
      <c r="N53" s="122"/>
    </row>
    <row r="54" spans="1:14" s="121" customFormat="1" ht="30.75" customHeight="1">
      <c r="A54" s="48" t="s">
        <v>80</v>
      </c>
      <c r="B54" s="96"/>
      <c r="C54" s="97"/>
      <c r="D54" s="98" t="s">
        <v>399</v>
      </c>
      <c r="E54" s="99"/>
      <c r="F54" s="71"/>
      <c r="G54" s="117"/>
      <c r="H54" s="63"/>
      <c r="I54" s="63"/>
      <c r="J54" s="119">
        <f>ROUND((J55+J61+J83+J90),2)</f>
        <v>31916.91</v>
      </c>
      <c r="K54" s="46"/>
      <c r="L54" s="42"/>
      <c r="N54" s="122"/>
    </row>
    <row r="55" spans="1:14" s="121" customFormat="1" ht="30.75" customHeight="1">
      <c r="A55" s="49" t="s">
        <v>81</v>
      </c>
      <c r="B55" s="104"/>
      <c r="C55" s="105"/>
      <c r="D55" s="143" t="str">
        <f>VLOOKUP(A55,COMPOSIÇÕES!A$10:I$724,5,FALSE)</f>
        <v>SERVIÇOS PRELIMINARES</v>
      </c>
      <c r="E55" s="107"/>
      <c r="F55" s="72"/>
      <c r="G55" s="118"/>
      <c r="H55" s="64"/>
      <c r="I55" s="64"/>
      <c r="J55" s="120">
        <f>ROUND(SUM(J56:J60),2)</f>
        <v>5730.43</v>
      </c>
      <c r="K55" s="46"/>
      <c r="L55" s="42"/>
      <c r="N55" s="122"/>
    </row>
    <row r="56" spans="1:14" s="121" customFormat="1" ht="30.75" customHeight="1">
      <c r="A56" s="214" t="s">
        <v>400</v>
      </c>
      <c r="B56" s="151" t="str">
        <f>VLOOKUP(A56,COMPOSIÇÕES!A$10:I$724,3,FALSE)</f>
        <v>TRT7</v>
      </c>
      <c r="C56" s="152" t="str">
        <f>VLOOKUP(A56,COMPOSIÇÕES!A$10:I$724,4,FALSE)</f>
        <v>T24</v>
      </c>
      <c r="D56" s="153" t="str">
        <f>VLOOKUP(A56,COMPOSIÇÕES!A$10:I$724,5,FALSE)</f>
        <v>VISITA TÉCNICA PRELIMINAR  PARA CONFERÊNCIA DE MEDIDAS COM VISTAS A FABRICAÇÃO DE VIDROS</v>
      </c>
      <c r="E56" s="154" t="str">
        <f>VLOOKUP(A56,COMPOSIÇÕES!A$9:I$724,6,FALSE)</f>
        <v>UN</v>
      </c>
      <c r="F56" s="281">
        <v>1</v>
      </c>
      <c r="G56" s="155">
        <f>VLOOKUP(A56,COMPOSIÇÕES!A$10:I$724,9,FALSE)</f>
        <v>208.35</v>
      </c>
      <c r="H56" s="155">
        <f>ROUND(G56*(1+$J$7),2)</f>
        <v>267.63</v>
      </c>
      <c r="I56" s="155">
        <f>ROUND(F56*G56,2)</f>
        <v>208.35</v>
      </c>
      <c r="J56" s="156">
        <f>ROUND(F56*H56,2)</f>
        <v>267.63</v>
      </c>
      <c r="K56" s="46"/>
      <c r="L56" s="42"/>
      <c r="N56" s="122"/>
    </row>
    <row r="57" spans="1:14" s="121" customFormat="1" ht="30.75" customHeight="1">
      <c r="A57" s="214" t="s">
        <v>82</v>
      </c>
      <c r="B57" s="151" t="str">
        <f>VLOOKUP(A57,COMPOSIÇÕES!A$10:I$724,3,FALSE)</f>
        <v>TRT7</v>
      </c>
      <c r="C57" s="152" t="str">
        <f>VLOOKUP(A57,COMPOSIÇÕES!A$10:I$724,4,FALSE)</f>
        <v>T24</v>
      </c>
      <c r="D57" s="153" t="str">
        <f>VLOOKUP(A57,COMPOSIÇÕES!A$10:I$724,5,FALSE)</f>
        <v>ANOTAÇÃO DE RESPONSABILIDADE TÉCNICA CONTRATOS </v>
      </c>
      <c r="E57" s="154" t="str">
        <f>VLOOKUP(A57,COMPOSIÇÕES!A$9:I$724,6,FALSE)</f>
        <v>UN</v>
      </c>
      <c r="F57" s="281">
        <v>1</v>
      </c>
      <c r="G57" s="155">
        <f>VLOOKUP(A57,COMPOSIÇÕES!A$10:I$724,9,FALSE)</f>
        <v>142.88</v>
      </c>
      <c r="H57" s="155">
        <f>ROUND(G57*(1+$J$7),2)</f>
        <v>183.53</v>
      </c>
      <c r="I57" s="155">
        <f>ROUND(F57*G57,2)</f>
        <v>142.88</v>
      </c>
      <c r="J57" s="156">
        <f>ROUND(F57*H57,2)</f>
        <v>183.53</v>
      </c>
      <c r="K57" s="46"/>
      <c r="L57" s="42"/>
      <c r="N57" s="122"/>
    </row>
    <row r="58" spans="1:14" s="121" customFormat="1" ht="30.75" customHeight="1">
      <c r="A58" s="214" t="s">
        <v>83</v>
      </c>
      <c r="B58" s="151" t="str">
        <f>VLOOKUP(A58,COMPOSIÇÕES!A$10:I$724,3,FALSE)</f>
        <v>TRT7</v>
      </c>
      <c r="C58" s="152" t="str">
        <f>VLOOKUP(A58,COMPOSIÇÕES!A$10:I$724,4,FALSE)</f>
        <v>PROPRIA</v>
      </c>
      <c r="D58" s="153" t="str">
        <f>VLOOKUP(A58,COMPOSIÇÕES!A$12:I$724,5,FALSE)</f>
        <v>ADMINISTRAÇÃO E SUPERVISÃO DOS SERVIÇOS</v>
      </c>
      <c r="E58" s="154" t="str">
        <f>VLOOKUP(A58,COMPOSIÇÕES!A$9:I$724,6,FALSE)</f>
        <v>UN</v>
      </c>
      <c r="F58" s="281">
        <v>1</v>
      </c>
      <c r="G58" s="155">
        <f>VLOOKUP(A58,COMPOSIÇÕES!A$10:I$724,9,FALSE)</f>
        <v>1902.68</v>
      </c>
      <c r="H58" s="155">
        <f>ROUND(G58*(1+$J$7),2)</f>
        <v>2443.99</v>
      </c>
      <c r="I58" s="155">
        <f>ROUND(F58*G58,2)</f>
        <v>1902.68</v>
      </c>
      <c r="J58" s="156">
        <f>ROUND(F58*H58,2)</f>
        <v>2443.99</v>
      </c>
      <c r="K58" s="46"/>
      <c r="L58" s="42"/>
      <c r="N58" s="122"/>
    </row>
    <row r="59" spans="1:14" s="121" customFormat="1" ht="30.75" customHeight="1">
      <c r="A59" s="214" t="s">
        <v>84</v>
      </c>
      <c r="B59" s="151" t="str">
        <f>VLOOKUP(A59,COMPOSIÇÕES!A$10:I$724,3,FALSE)</f>
        <v>ORSE</v>
      </c>
      <c r="C59" s="152">
        <f>VLOOKUP(A59,COMPOSIÇÕES!A$10:I$724,4,FALSE)</f>
        <v>9203</v>
      </c>
      <c r="D59" s="153" t="str">
        <f>VLOOKUP(A59,COMPOSIÇÕES!A$10:I$724,5,FALSE)</f>
        <v>TRANSPORTES COMERCIAL COM CAMINHÃO CARROCERIA EM RODOVIA PAVIMENTADA</v>
      </c>
      <c r="E59" s="154" t="str">
        <f>VLOOKUP(A59,COMPOSIÇÕES!A$9:I$724,6,FALSE)</f>
        <v>TKM</v>
      </c>
      <c r="F59" s="281">
        <v>135.6</v>
      </c>
      <c r="G59" s="155">
        <f>VLOOKUP(A59,COMPOSIÇÕES!A$10:I$724,9,FALSE)</f>
        <v>0.5</v>
      </c>
      <c r="H59" s="155">
        <f>ROUND(G59*(1+$J$7),2)</f>
        <v>0.64</v>
      </c>
      <c r="I59" s="155">
        <f>ROUND(F59*G59,2)</f>
        <v>67.8</v>
      </c>
      <c r="J59" s="156">
        <f>ROUND(F59*H59,2)</f>
        <v>86.78</v>
      </c>
      <c r="K59" s="46"/>
      <c r="L59" s="42"/>
      <c r="N59" s="122"/>
    </row>
    <row r="60" spans="1:14" s="121" customFormat="1" ht="30.75" customHeight="1">
      <c r="A60" s="214" t="s">
        <v>770</v>
      </c>
      <c r="B60" s="151" t="str">
        <f>VLOOKUP(A60,COMPOSIÇÕES!A$10:I$724,3,FALSE)</f>
        <v>SINAPI/CEF</v>
      </c>
      <c r="C60" s="152" t="str">
        <f>VLOOKUP(A60,COMPOSIÇÕES!A$10:I$724,4,FALSE)</f>
        <v>98458</v>
      </c>
      <c r="D60" s="153" t="str">
        <f>VLOOKUP(A60,COMPOSIÇÕES!A$10:I$724,5,FALSE)</f>
        <v>TAPUME COM COMPENSADO DE MADEIRA. AF_05/2018</v>
      </c>
      <c r="E60" s="154" t="str">
        <f>VLOOKUP(A60,COMPOSIÇÕES!A$9:I$724,6,FALSE)</f>
        <v>M2</v>
      </c>
      <c r="F60" s="281">
        <v>25</v>
      </c>
      <c r="G60" s="155">
        <f>VLOOKUP(A60,COMPOSIÇÕES!A$10:I$724,9,FALSE)</f>
        <v>85.59</v>
      </c>
      <c r="H60" s="155">
        <f>ROUND(G60*(1+$J$7),2)</f>
        <v>109.94</v>
      </c>
      <c r="I60" s="155">
        <f>ROUND(F60*G60,2)</f>
        <v>2139.75</v>
      </c>
      <c r="J60" s="156">
        <f>ROUND(F60*H60,2)</f>
        <v>2748.5</v>
      </c>
      <c r="K60" s="46"/>
      <c r="L60" s="42"/>
      <c r="N60" s="122"/>
    </row>
    <row r="61" spans="1:14" s="121" customFormat="1" ht="30.75" customHeight="1">
      <c r="A61" s="49" t="s">
        <v>401</v>
      </c>
      <c r="B61" s="104"/>
      <c r="C61" s="105"/>
      <c r="D61" s="106" t="s">
        <v>141</v>
      </c>
      <c r="E61" s="107"/>
      <c r="F61" s="72"/>
      <c r="G61" s="118"/>
      <c r="H61" s="64"/>
      <c r="I61" s="64"/>
      <c r="J61" s="120">
        <f>ROUND(SUM(J62:J82),2)</f>
        <v>7714.94</v>
      </c>
      <c r="K61" s="46"/>
      <c r="L61" s="42"/>
      <c r="N61" s="122"/>
    </row>
    <row r="62" spans="1:14" s="121" customFormat="1" ht="30.75" customHeight="1">
      <c r="A62" s="214" t="s">
        <v>402</v>
      </c>
      <c r="B62" s="151" t="str">
        <f>VLOOKUP(A62,COMPOSIÇÕES!A$10:I$724,3,FALSE)</f>
        <v>ORSE</v>
      </c>
      <c r="C62" s="152">
        <f>VLOOKUP(A62,COMPOSIÇÕES!A$10:I$724,4,FALSE)</f>
        <v>3472</v>
      </c>
      <c r="D62" s="153" t="str">
        <f>VLOOKUP(A62,COMPOSIÇÕES!A$10:I$724,5,FALSE)</f>
        <v>ESCORAMENTO EM MADEIRA PARA EDIFICAÇÕES C/ VIGAS E LAJES</v>
      </c>
      <c r="E62" s="154" t="str">
        <f>VLOOKUP(A62,COMPOSIÇÕES!A$9:I$724,6,FALSE)</f>
        <v>M²</v>
      </c>
      <c r="F62" s="281">
        <v>15</v>
      </c>
      <c r="G62" s="155">
        <f>VLOOKUP(A62,COMPOSIÇÕES!A$10:I$724,9,FALSE)</f>
        <v>45.64</v>
      </c>
      <c r="H62" s="155">
        <f>ROUND(G62*(1+$J$7),2)</f>
        <v>58.62</v>
      </c>
      <c r="I62" s="155">
        <f aca="true" t="shared" si="9" ref="I62:I80">ROUND(F62*G62,2)</f>
        <v>684.6</v>
      </c>
      <c r="J62" s="156">
        <f aca="true" t="shared" si="10" ref="J62:J80">ROUND(F62*H62,2)</f>
        <v>879.3</v>
      </c>
      <c r="K62" s="46"/>
      <c r="L62" s="42"/>
      <c r="N62" s="122"/>
    </row>
    <row r="63" spans="1:14" s="121" customFormat="1" ht="30.75" customHeight="1">
      <c r="A63" s="214" t="s">
        <v>403</v>
      </c>
      <c r="B63" s="151" t="str">
        <f>VLOOKUP(A63,COMPOSIÇÕES!A$10:I$724,3,FALSE)</f>
        <v>SINAPI</v>
      </c>
      <c r="C63" s="152">
        <f>VLOOKUP(A63,COMPOSIÇÕES!A$10:I$724,4,FALSE)</f>
        <v>97622</v>
      </c>
      <c r="D63" s="153" t="str">
        <f>VLOOKUP(A63,COMPOSIÇÕES!A$10:I$724,5,FALSE)</f>
        <v>DEMOLIÇÃO DE ALVENARIA DE BLOCO FURADO DE FORMA MANUAL SEM REAPROVEITAMENTO AF 12/2017</v>
      </c>
      <c r="E63" s="154" t="str">
        <f>VLOOKUP(A63,COMPOSIÇÕES!A$9:I$724,6,FALSE)</f>
        <v>M3</v>
      </c>
      <c r="F63" s="281">
        <v>2.2</v>
      </c>
      <c r="G63" s="155">
        <f>VLOOKUP(A63,COMPOSIÇÕES!A$10:I$724,9,FALSE)</f>
        <v>35.21</v>
      </c>
      <c r="H63" s="155">
        <f aca="true" t="shared" si="11" ref="H63:H82">ROUND(G63*(1+$J$7),2)</f>
        <v>45.23</v>
      </c>
      <c r="I63" s="155">
        <f t="shared" si="9"/>
        <v>77.46</v>
      </c>
      <c r="J63" s="156">
        <f t="shared" si="10"/>
        <v>99.51</v>
      </c>
      <c r="K63" s="46"/>
      <c r="L63" s="42"/>
      <c r="N63" s="122"/>
    </row>
    <row r="64" spans="1:14" s="121" customFormat="1" ht="30.75" customHeight="1">
      <c r="A64" s="214" t="s">
        <v>404</v>
      </c>
      <c r="B64" s="151" t="str">
        <f>VLOOKUP(A64,COMPOSIÇÕES!A$10:I$724,3,FALSE)</f>
        <v>SEINFRA/CE</v>
      </c>
      <c r="C64" s="152" t="str">
        <f>VLOOKUP(A64,COMPOSIÇÕES!A$10:I$724,4,FALSE)</f>
        <v>C1048</v>
      </c>
      <c r="D64" s="153" t="str">
        <f>VLOOKUP(A64,COMPOSIÇÕES!A$12:I$724,5,FALSE)</f>
        <v>DEMOLIÇÃO DE CONCRETO COM MARTELETE PNEUMÁTICO</v>
      </c>
      <c r="E64" s="154" t="str">
        <f>VLOOKUP(A64,COMPOSIÇÕES!A$9:I$724,6,FALSE)</f>
        <v>M3</v>
      </c>
      <c r="F64" s="281">
        <v>0.2</v>
      </c>
      <c r="G64" s="155">
        <f>VLOOKUP(A64,COMPOSIÇÕES!A$10:I$724,9,FALSE)</f>
        <v>390.74</v>
      </c>
      <c r="H64" s="155">
        <f t="shared" si="11"/>
        <v>501.91</v>
      </c>
      <c r="I64" s="155">
        <f t="shared" si="9"/>
        <v>78.15</v>
      </c>
      <c r="J64" s="156">
        <f t="shared" si="10"/>
        <v>100.38</v>
      </c>
      <c r="K64" s="46"/>
      <c r="L64" s="42"/>
      <c r="N64" s="122"/>
    </row>
    <row r="65" spans="1:14" s="121" customFormat="1" ht="30.75" customHeight="1">
      <c r="A65" s="214" t="s">
        <v>405</v>
      </c>
      <c r="B65" s="151" t="str">
        <f>VLOOKUP(A65,COMPOSIÇÕES!A$10:I$724,3,FALSE)</f>
        <v>SINAPI/CEF</v>
      </c>
      <c r="C65" s="152">
        <f>VLOOKUP(A65,COMPOSIÇÕES!A$10:I$724,4,FALSE)</f>
        <v>72142</v>
      </c>
      <c r="D65" s="153" t="str">
        <f>VLOOKUP(A65,COMPOSIÇÕES!A$10:I$724,5,FALSE)</f>
        <v>RETIRADA DE FOLHAS DE PORTA OU JANELA</v>
      </c>
      <c r="E65" s="154" t="str">
        <f>VLOOKUP(A65,COMPOSIÇÕES!A$9:I$724,6,FALSE)</f>
        <v>UN</v>
      </c>
      <c r="F65" s="281">
        <v>4</v>
      </c>
      <c r="G65" s="155">
        <f>VLOOKUP(A65,COMPOSIÇÕES!A$10:I$724,9,FALSE)</f>
        <v>8.27</v>
      </c>
      <c r="H65" s="155">
        <f t="shared" si="11"/>
        <v>10.62</v>
      </c>
      <c r="I65" s="155">
        <f t="shared" si="9"/>
        <v>33.08</v>
      </c>
      <c r="J65" s="156">
        <f t="shared" si="10"/>
        <v>42.48</v>
      </c>
      <c r="K65" s="46"/>
      <c r="L65" s="42"/>
      <c r="N65" s="122"/>
    </row>
    <row r="66" spans="1:14" s="121" customFormat="1" ht="30.75" customHeight="1">
      <c r="A66" s="214" t="s">
        <v>406</v>
      </c>
      <c r="B66" s="151" t="str">
        <f>VLOOKUP(A66,COMPOSIÇÕES!A$10:I$724,3,FALSE)</f>
        <v>SEINFRA/CE</v>
      </c>
      <c r="C66" s="152" t="str">
        <f>VLOOKUP(A66,COMPOSIÇÕES!A$10:I$724,4,FALSE)</f>
        <v>C0702</v>
      </c>
      <c r="D66" s="153" t="str">
        <f>VLOOKUP(A66,COMPOSIÇÕES!A$12:I$724,5,FALSE)</f>
        <v>CARGA MANUAL DE ENTULHO EM CAMINHÃO BASCULANTE</v>
      </c>
      <c r="E66" s="154" t="str">
        <f>VLOOKUP(A66,COMPOSIÇÕES!A$9:I$724,6,FALSE)</f>
        <v>M3</v>
      </c>
      <c r="F66" s="281">
        <v>2</v>
      </c>
      <c r="G66" s="155">
        <f>VLOOKUP(A66,COMPOSIÇÕES!A$10:I$724,9,FALSE)</f>
        <v>20.04</v>
      </c>
      <c r="H66" s="155">
        <f t="shared" si="11"/>
        <v>25.74</v>
      </c>
      <c r="I66" s="155">
        <f t="shared" si="9"/>
        <v>40.08</v>
      </c>
      <c r="J66" s="156">
        <f t="shared" si="10"/>
        <v>51.48</v>
      </c>
      <c r="K66" s="46"/>
      <c r="L66" s="42"/>
      <c r="N66" s="122"/>
    </row>
    <row r="67" spans="1:14" s="121" customFormat="1" ht="30.75" customHeight="1">
      <c r="A67" s="214" t="s">
        <v>407</v>
      </c>
      <c r="B67" s="151" t="str">
        <f>VLOOKUP(A67,COMPOSIÇÕES!A$10:I$724,3,FALSE)</f>
        <v>SEINFRA/CE</v>
      </c>
      <c r="C67" s="152" t="str">
        <f>VLOOKUP(A67,COMPOSIÇÕES!A$10:I$724,4,FALSE)</f>
        <v>C2533</v>
      </c>
      <c r="D67" s="153" t="str">
        <f>VLOOKUP(A67,COMPOSIÇÕES!A$10:I$724,5,FALSE)</f>
        <v>TRANSPORTE DE MATERIAL, EXCETO ROCHA EM CAMINHAO ATÉ 5 KM</v>
      </c>
      <c r="E67" s="154" t="str">
        <f>VLOOKUP(A67,COMPOSIÇÕES!A$9:I$724,6,FALSE)</f>
        <v>M3</v>
      </c>
      <c r="F67" s="281">
        <v>2</v>
      </c>
      <c r="G67" s="155">
        <f>VLOOKUP(A67,COMPOSIÇÕES!A$10:I$724,9,FALSE)</f>
        <v>21.79</v>
      </c>
      <c r="H67" s="155">
        <f t="shared" si="11"/>
        <v>27.99</v>
      </c>
      <c r="I67" s="155">
        <f t="shared" si="9"/>
        <v>43.58</v>
      </c>
      <c r="J67" s="156">
        <f t="shared" si="10"/>
        <v>55.98</v>
      </c>
      <c r="K67" s="46"/>
      <c r="L67" s="42"/>
      <c r="N67" s="122"/>
    </row>
    <row r="68" spans="1:14" s="121" customFormat="1" ht="30.75" customHeight="1">
      <c r="A68" s="214" t="s">
        <v>408</v>
      </c>
      <c r="B68" s="151" t="str">
        <f>VLOOKUP(A68,COMPOSIÇÕES!A$10:I$724,3,FALSE)</f>
        <v>SEINFRA/CE</v>
      </c>
      <c r="C68" s="152" t="str">
        <f>VLOOKUP(A68,COMPOSIÇÕES!A$10:I$724,4,FALSE)</f>
        <v>C1879</v>
      </c>
      <c r="D68" s="153" t="str">
        <f>VLOOKUP(A68,COMPOSIÇÕES!A$10:I$724,5,FALSE)</f>
        <v>PERFIL METÁLICO "I" PRÉ-PINTADO COM H=200mm</v>
      </c>
      <c r="E68" s="154" t="str">
        <f>VLOOKUP(A68,COMPOSIÇÕES!A$9:I$724,6,FALSE)</f>
        <v>M</v>
      </c>
      <c r="F68" s="281">
        <v>5.6</v>
      </c>
      <c r="G68" s="155">
        <f>VLOOKUP(A68,COMPOSIÇÕES!A$10:I$724,9,FALSE)</f>
        <v>278.34</v>
      </c>
      <c r="H68" s="155">
        <f t="shared" si="11"/>
        <v>357.53</v>
      </c>
      <c r="I68" s="155">
        <f t="shared" si="9"/>
        <v>1558.7</v>
      </c>
      <c r="J68" s="156">
        <f t="shared" si="10"/>
        <v>2002.17</v>
      </c>
      <c r="K68" s="46"/>
      <c r="L68" s="42"/>
      <c r="N68" s="122"/>
    </row>
    <row r="69" spans="1:14" s="121" customFormat="1" ht="30.75" customHeight="1">
      <c r="A69" s="214" t="s">
        <v>409</v>
      </c>
      <c r="B69" s="151" t="str">
        <f>VLOOKUP(A69,COMPOSIÇÕES!A$10:I$724,3,FALSE)</f>
        <v>SEINFRA/CE</v>
      </c>
      <c r="C69" s="152" t="str">
        <f>VLOOKUP(A69,COMPOSIÇÕES!A$10:I$724,4,FALSE)</f>
        <v>C1405</v>
      </c>
      <c r="D69" s="153" t="str">
        <f>VLOOKUP(A69,COMPOSIÇÕES!A$12:I$724,5,FALSE)</f>
        <v>FORMA PLANA CHAPA COMPENSADA RESINADA, ESP=12mm </v>
      </c>
      <c r="E69" s="154" t="str">
        <f>VLOOKUP(A69,COMPOSIÇÕES!A$9:I$724,6,FALSE)</f>
        <v>M2</v>
      </c>
      <c r="F69" s="281">
        <v>4</v>
      </c>
      <c r="G69" s="155">
        <f>VLOOKUP(A69,COMPOSIÇÕES!A$10:I$724,9,FALSE)</f>
        <v>110.76</v>
      </c>
      <c r="H69" s="155">
        <f t="shared" si="11"/>
        <v>142.27</v>
      </c>
      <c r="I69" s="155">
        <f t="shared" si="9"/>
        <v>443.04</v>
      </c>
      <c r="J69" s="156">
        <f t="shared" si="10"/>
        <v>569.08</v>
      </c>
      <c r="K69" s="46"/>
      <c r="L69" s="42"/>
      <c r="N69" s="122"/>
    </row>
    <row r="70" spans="1:14" s="121" customFormat="1" ht="30.75" customHeight="1">
      <c r="A70" s="214" t="s">
        <v>410</v>
      </c>
      <c r="B70" s="151" t="str">
        <f>VLOOKUP(A70,COMPOSIÇÕES!A$10:I$724,3,FALSE)</f>
        <v>SEINFRA/CE</v>
      </c>
      <c r="C70" s="152" t="str">
        <f>VLOOKUP(A70,COMPOSIÇÕES!A$10:I$724,4,FALSE)</f>
        <v>C4151</v>
      </c>
      <c r="D70" s="153" t="str">
        <f>VLOOKUP(A70,COMPOSIÇÕES!A$10:I$724,5,FALSE)</f>
        <v>ARMADURA DE AÇO CA 50/60</v>
      </c>
      <c r="E70" s="154" t="str">
        <f>VLOOKUP(A70,COMPOSIÇÕES!A$9:I$724,6,FALSE)</f>
        <v>KG</v>
      </c>
      <c r="F70" s="281">
        <v>30</v>
      </c>
      <c r="G70" s="155">
        <f>VLOOKUP(A70,COMPOSIÇÕES!A$10:I$724,9,FALSE)</f>
        <v>7.45</v>
      </c>
      <c r="H70" s="155">
        <f t="shared" si="11"/>
        <v>9.57</v>
      </c>
      <c r="I70" s="155">
        <f t="shared" si="9"/>
        <v>223.5</v>
      </c>
      <c r="J70" s="156">
        <f t="shared" si="10"/>
        <v>287.1</v>
      </c>
      <c r="K70" s="46"/>
      <c r="L70" s="42"/>
      <c r="N70" s="122"/>
    </row>
    <row r="71" spans="1:14" s="121" customFormat="1" ht="30.75" customHeight="1">
      <c r="A71" s="214" t="s">
        <v>411</v>
      </c>
      <c r="B71" s="151" t="str">
        <f>VLOOKUP(A71,COMPOSIÇÕES!A$10:I$724,3,FALSE)</f>
        <v>SINAPI</v>
      </c>
      <c r="C71" s="152" t="str">
        <f>VLOOKUP(A71,COMPOSIÇÕES!A$10:I$724,4,FALSE)</f>
        <v>94965</v>
      </c>
      <c r="D71" s="153" t="str">
        <f>VLOOKUP(A71,COMPOSIÇÕES!A$12:I$724,5,FALSE)</f>
        <v>CONCRETO FCK = 25MPA, TRAÇO 1:2,3:2,7 (CIMENTO/ AREIA MÉDIA/ BRITA 1)  - PREPARO MECÂNICO COM BETONEIRA 400 L. AF_07/2016</v>
      </c>
      <c r="E71" s="154" t="str">
        <f>VLOOKUP(A71,COMPOSIÇÕES!A$9:I$724,6,FALSE)</f>
        <v>M3</v>
      </c>
      <c r="F71" s="281">
        <v>0.2</v>
      </c>
      <c r="G71" s="155">
        <f>VLOOKUP(A71,COMPOSIÇÕES!A$10:I$724,9,FALSE)</f>
        <v>296.11</v>
      </c>
      <c r="H71" s="155">
        <f t="shared" si="11"/>
        <v>380.35</v>
      </c>
      <c r="I71" s="155">
        <f t="shared" si="9"/>
        <v>59.22</v>
      </c>
      <c r="J71" s="156">
        <f t="shared" si="10"/>
        <v>76.07</v>
      </c>
      <c r="K71" s="46"/>
      <c r="L71" s="42"/>
      <c r="N71" s="122"/>
    </row>
    <row r="72" spans="1:14" s="121" customFormat="1" ht="30.75" customHeight="1">
      <c r="A72" s="214" t="s">
        <v>412</v>
      </c>
      <c r="B72" s="151" t="str">
        <f>VLOOKUP(A72,COMPOSIÇÕES!A$10:I$724,3,FALSE)</f>
        <v>SEINFRA/CE</v>
      </c>
      <c r="C72" s="152" t="str">
        <f>VLOOKUP(A72,COMPOSIÇÕES!A$10:I$724,4,FALSE)</f>
        <v>C1603</v>
      </c>
      <c r="D72" s="153" t="str">
        <f>VLOOKUP(A72,COMPOSIÇÕES!A$10:I$724,5,FALSE)</f>
        <v>LANÇAMENTO E APLICAÇÃO DE CONCRETO C/ ELEVAÇÃO</v>
      </c>
      <c r="E72" s="154" t="str">
        <f>VLOOKUP(A72,COMPOSIÇÕES!A$9:I$724,6,FALSE)</f>
        <v>M3</v>
      </c>
      <c r="F72" s="281">
        <v>0.2</v>
      </c>
      <c r="G72" s="155">
        <f>VLOOKUP(A72,COMPOSIÇÕES!A$10:I$724,9,FALSE)</f>
        <v>194.61</v>
      </c>
      <c r="H72" s="155">
        <f t="shared" si="11"/>
        <v>249.98</v>
      </c>
      <c r="I72" s="155">
        <f t="shared" si="9"/>
        <v>38.92</v>
      </c>
      <c r="J72" s="156">
        <f t="shared" si="10"/>
        <v>50</v>
      </c>
      <c r="K72" s="46"/>
      <c r="L72" s="42"/>
      <c r="N72" s="122"/>
    </row>
    <row r="73" spans="1:14" s="121" customFormat="1" ht="30.75" customHeight="1">
      <c r="A73" s="214" t="s">
        <v>413</v>
      </c>
      <c r="B73" s="151" t="str">
        <f>VLOOKUP(A73,COMPOSIÇÕES!A$10:I$724,3,FALSE)</f>
        <v>SINAPI</v>
      </c>
      <c r="C73" s="152">
        <f>VLOOKUP(A73,COMPOSIÇÕES!A$10:I$724,4,FALSE)</f>
        <v>87879</v>
      </c>
      <c r="D73" s="153" t="str">
        <f>VLOOKUP(A73,COMPOSIÇÕES!A$12:I$724,5,FALSE)</f>
        <v>CHAPISCO APLICADO EM ALVENARIAS E ESTRUTURAS DE CONCRETO INTERNAS, COM COLHER DE PEDREIRO.  ARGAMASSA TRAÇO 1:3 COM PREPARO EM BETONEIRA 400L. AF_06/2014</v>
      </c>
      <c r="E73" s="154" t="str">
        <f>VLOOKUP(A73,COMPOSIÇÕES!A$9:I$724,6,FALSE)</f>
        <v>M2</v>
      </c>
      <c r="F73" s="281">
        <v>6</v>
      </c>
      <c r="G73" s="155">
        <f>VLOOKUP(A73,COMPOSIÇÕES!A$10:I$724,9,FALSE)</f>
        <v>2.66</v>
      </c>
      <c r="H73" s="155">
        <f t="shared" si="11"/>
        <v>3.42</v>
      </c>
      <c r="I73" s="155">
        <f t="shared" si="9"/>
        <v>15.96</v>
      </c>
      <c r="J73" s="156">
        <f t="shared" si="10"/>
        <v>20.52</v>
      </c>
      <c r="K73" s="46"/>
      <c r="L73" s="42"/>
      <c r="N73" s="122"/>
    </row>
    <row r="74" spans="1:14" s="121" customFormat="1" ht="42.75" customHeight="1">
      <c r="A74" s="214" t="s">
        <v>414</v>
      </c>
      <c r="B74" s="151" t="str">
        <f>VLOOKUP(A74,COMPOSIÇÕES!A$10:I$724,3,FALSE)</f>
        <v>SINAPI</v>
      </c>
      <c r="C74" s="152">
        <f>VLOOKUP(A74,COMPOSIÇÕES!A$10:I$724,4,FALSE)</f>
        <v>87530</v>
      </c>
      <c r="D74" s="153" t="str">
        <f>VLOOKUP(A74,COMPOSIÇÕES!A$10:I$724,5,FALSE)</f>
        <v>MASSA ÚNICA, PARA RECEBIMENTO DE PINTURA, EM ARGAMASSA TRAÇO 1:2:8, PREPARO MANUAL, APLICADA MANUALMENTE EM FACES INTERNAS DE PAREDES, ESPESSURA DE 20MM, COM EXECUÇÃO DE TALISCAS. AF_06/2014</v>
      </c>
      <c r="E74" s="154" t="str">
        <f>VLOOKUP(A74,COMPOSIÇÕES!A$9:I$724,6,FALSE)</f>
        <v>M2</v>
      </c>
      <c r="F74" s="281">
        <v>6</v>
      </c>
      <c r="G74" s="155">
        <f>VLOOKUP(A74,COMPOSIÇÕES!A$10:I$724,9,FALSE)</f>
        <v>26.72</v>
      </c>
      <c r="H74" s="155">
        <f t="shared" si="11"/>
        <v>34.32</v>
      </c>
      <c r="I74" s="155">
        <f t="shared" si="9"/>
        <v>160.32</v>
      </c>
      <c r="J74" s="156">
        <f t="shared" si="10"/>
        <v>205.92</v>
      </c>
      <c r="K74" s="46"/>
      <c r="L74" s="42"/>
      <c r="N74" s="122"/>
    </row>
    <row r="75" spans="1:14" s="121" customFormat="1" ht="42" customHeight="1">
      <c r="A75" s="214" t="s">
        <v>415</v>
      </c>
      <c r="B75" s="151" t="str">
        <f>VLOOKUP(A75,COMPOSIÇÕES!A$10:I$724,3,FALSE)</f>
        <v>SINAPI</v>
      </c>
      <c r="C75" s="152" t="str">
        <f>VLOOKUP(A75,COMPOSIÇÕES!A$10:I$724,4,FALSE)</f>
        <v>87266</v>
      </c>
      <c r="D75" s="153" t="str">
        <f>VLOOKUP(A75,COMPOSIÇÕES!A$12:I$724,5,FALSE)</f>
        <v>REVESTIMENTO CERÂMICO PARA PAREDES INTERNAS COM PLACAS TIPO ESMALTADA EXTRA DE DIMENSÕES 20X20 CM APLICADAS EM AMBIENTES DE ÁREA MENOR QUE 5 M² A MEIA ALTURA DAS PAREDES. AF_06/2014</v>
      </c>
      <c r="E75" s="154" t="str">
        <f>VLOOKUP(A75,COMPOSIÇÕES!A$9:I$724,6,FALSE)</f>
        <v>M2</v>
      </c>
      <c r="F75" s="281">
        <v>4</v>
      </c>
      <c r="G75" s="155">
        <f>VLOOKUP(A75,COMPOSIÇÕES!A$10:I$724,9,FALSE)</f>
        <v>53.86</v>
      </c>
      <c r="H75" s="155">
        <f t="shared" si="11"/>
        <v>69.18</v>
      </c>
      <c r="I75" s="155">
        <f t="shared" si="9"/>
        <v>215.44</v>
      </c>
      <c r="J75" s="156">
        <f t="shared" si="10"/>
        <v>276.72</v>
      </c>
      <c r="K75" s="46"/>
      <c r="L75" s="42"/>
      <c r="N75" s="122"/>
    </row>
    <row r="76" spans="1:14" s="121" customFormat="1" ht="30.75" customHeight="1">
      <c r="A76" s="214" t="s">
        <v>416</v>
      </c>
      <c r="B76" s="151" t="str">
        <f>VLOOKUP(A76,COMPOSIÇÕES!A$10:I$724,3,FALSE)</f>
        <v>SINAPI</v>
      </c>
      <c r="C76" s="152" t="str">
        <f>VLOOKUP(A76,COMPOSIÇÕES!A$10:I$724,4,FALSE)</f>
        <v>88497</v>
      </c>
      <c r="D76" s="153" t="str">
        <f>VLOOKUP(A76,COMPOSIÇÕES!A$12:I$724,5,FALSE)</f>
        <v>APLICAÇÃO E LIXAMENTO DE MASSA LÁTEX EM PAREDES, DUAS DEMÃOS. AF_06/2014</v>
      </c>
      <c r="E76" s="154" t="str">
        <f>VLOOKUP(A76,COMPOSIÇÕES!A$9:I$724,6,FALSE)</f>
        <v>M2</v>
      </c>
      <c r="F76" s="281">
        <v>20</v>
      </c>
      <c r="G76" s="155">
        <f>VLOOKUP(A76,COMPOSIÇÕES!A$10:I$724,9,FALSE)</f>
        <v>8.85</v>
      </c>
      <c r="H76" s="155">
        <f t="shared" si="11"/>
        <v>11.37</v>
      </c>
      <c r="I76" s="155">
        <f t="shared" si="9"/>
        <v>177</v>
      </c>
      <c r="J76" s="156">
        <f t="shared" si="10"/>
        <v>227.4</v>
      </c>
      <c r="K76" s="46"/>
      <c r="L76" s="42"/>
      <c r="N76" s="122"/>
    </row>
    <row r="77" spans="1:14" s="121" customFormat="1" ht="30.75" customHeight="1">
      <c r="A77" s="214" t="s">
        <v>417</v>
      </c>
      <c r="B77" s="151" t="str">
        <f>VLOOKUP(A77,COMPOSIÇÕES!A$10:I$724,3,FALSE)</f>
        <v>SINAPI</v>
      </c>
      <c r="C77" s="152" t="str">
        <f>VLOOKUP(A77,COMPOSIÇÕES!A$10:I$724,4,FALSE)</f>
        <v>88485</v>
      </c>
      <c r="D77" s="153" t="str">
        <f>VLOOKUP(A77,COMPOSIÇÕES!A$10:I$724,5,FALSE)</f>
        <v>APLICAÇÃO DE FUNDO SELADOR ACRÍLICO EM PAREDES, UMA DEMÃO. AF_06/2014</v>
      </c>
      <c r="E77" s="154" t="str">
        <f>VLOOKUP(A77,COMPOSIÇÕES!A$9:I$724,6,FALSE)</f>
        <v>M2</v>
      </c>
      <c r="F77" s="281">
        <v>20</v>
      </c>
      <c r="G77" s="155">
        <f>VLOOKUP(A77,COMPOSIÇÕES!A$10:I$724,9,FALSE)</f>
        <v>1.87</v>
      </c>
      <c r="H77" s="155">
        <f t="shared" si="11"/>
        <v>2.4</v>
      </c>
      <c r="I77" s="155">
        <f t="shared" si="9"/>
        <v>37.4</v>
      </c>
      <c r="J77" s="156">
        <f t="shared" si="10"/>
        <v>48</v>
      </c>
      <c r="K77" s="46"/>
      <c r="L77" s="42"/>
      <c r="N77" s="122"/>
    </row>
    <row r="78" spans="1:14" s="121" customFormat="1" ht="30.75" customHeight="1">
      <c r="A78" s="214" t="s">
        <v>418</v>
      </c>
      <c r="B78" s="151" t="str">
        <f>VLOOKUP(A78,COMPOSIÇÕES!A$10:I$724,3,FALSE)</f>
        <v>SINAPI</v>
      </c>
      <c r="C78" s="152" t="str">
        <f>VLOOKUP(A78,COMPOSIÇÕES!A$10:I$724,4,FALSE)</f>
        <v>88489</v>
      </c>
      <c r="D78" s="153" t="str">
        <f>VLOOKUP(A78,COMPOSIÇÕES!A$12:I$724,5,FALSE)</f>
        <v>APLICAÇÃO MANUAL DE PINTURA COM TINTA LÁTEX ACRÍLICA EM PAREDES, DUAS DEMÃOS.
 AF_06/2014</v>
      </c>
      <c r="E78" s="154" t="str">
        <f>VLOOKUP(A78,COMPOSIÇÕES!A$9:I$724,6,FALSE)</f>
        <v>M2</v>
      </c>
      <c r="F78" s="281">
        <v>20</v>
      </c>
      <c r="G78" s="155">
        <f>VLOOKUP(A78,COMPOSIÇÕES!A$10:I$724,9,FALSE)</f>
        <v>10.96</v>
      </c>
      <c r="H78" s="155">
        <f t="shared" si="11"/>
        <v>14.08</v>
      </c>
      <c r="I78" s="155">
        <f t="shared" si="9"/>
        <v>219.2</v>
      </c>
      <c r="J78" s="156">
        <f t="shared" si="10"/>
        <v>281.6</v>
      </c>
      <c r="K78" s="46"/>
      <c r="L78" s="42"/>
      <c r="N78" s="122"/>
    </row>
    <row r="79" spans="1:14" s="121" customFormat="1" ht="30.75" customHeight="1">
      <c r="A79" s="214" t="s">
        <v>419</v>
      </c>
      <c r="B79" s="151" t="str">
        <f>VLOOKUP(A79,COMPOSIÇÕES!A$10:I$724,3,FALSE)</f>
        <v>SINAPI</v>
      </c>
      <c r="C79" s="152" t="str">
        <f>VLOOKUP(A79,COMPOSIÇÕES!A$10:I$724,4,FALSE)</f>
        <v>739081</v>
      </c>
      <c r="D79" s="153" t="str">
        <f>VLOOKUP(A79,COMPOSIÇÕES!A$10:I$724,5,FALSE)</f>
        <v>CANTONEIRA DE ALUMINIO 2" x 2" PARA PROTEÇÃO DE QUINA DE PAREDE</v>
      </c>
      <c r="E79" s="154" t="str">
        <f>VLOOKUP(A79,COMPOSIÇÕES!A$9:I$724,6,FALSE)</f>
        <v>M</v>
      </c>
      <c r="F79" s="281">
        <v>12</v>
      </c>
      <c r="G79" s="155">
        <f>VLOOKUP(A79,COMPOSIÇÕES!A$10:I$724,9,FALSE)</f>
        <v>38.57</v>
      </c>
      <c r="H79" s="155">
        <f t="shared" si="11"/>
        <v>49.54</v>
      </c>
      <c r="I79" s="155">
        <f t="shared" si="9"/>
        <v>462.84</v>
      </c>
      <c r="J79" s="156">
        <f t="shared" si="10"/>
        <v>594.48</v>
      </c>
      <c r="K79" s="46"/>
      <c r="L79" s="42"/>
      <c r="N79" s="122"/>
    </row>
    <row r="80" spans="1:14" s="121" customFormat="1" ht="30.75" customHeight="1">
      <c r="A80" s="214" t="s">
        <v>420</v>
      </c>
      <c r="B80" s="151" t="str">
        <f>VLOOKUP(A80,COMPOSIÇÕES!A$10:I$724,3,FALSE)</f>
        <v>TRT7</v>
      </c>
      <c r="C80" s="152" t="str">
        <f>VLOOKUP(A80,COMPOSIÇÕES!A$10:I$724,4,FALSE)</f>
        <v>PRÓPRIA</v>
      </c>
      <c r="D80" s="153" t="str">
        <f>VLOOKUP(A80,COMPOSIÇÕES!A$12:I$724,5,FALSE)</f>
        <v>RETIRADA DE PISO PODOTÁTIL DE BORRACHA</v>
      </c>
      <c r="E80" s="154" t="str">
        <f>VLOOKUP(A80,COMPOSIÇÕES!A$9:I$724,6,FALSE)</f>
        <v>M2</v>
      </c>
      <c r="F80" s="281">
        <v>4</v>
      </c>
      <c r="G80" s="155">
        <f>VLOOKUP(A80,COMPOSIÇÕES!A$10:I$724,9,FALSE)</f>
        <v>10.69</v>
      </c>
      <c r="H80" s="155">
        <f t="shared" si="11"/>
        <v>13.73</v>
      </c>
      <c r="I80" s="155">
        <f t="shared" si="9"/>
        <v>42.76</v>
      </c>
      <c r="J80" s="156">
        <f t="shared" si="10"/>
        <v>54.92</v>
      </c>
      <c r="K80" s="46"/>
      <c r="L80" s="42"/>
      <c r="N80" s="122"/>
    </row>
    <row r="81" spans="1:14" s="121" customFormat="1" ht="30.75" customHeight="1">
      <c r="A81" s="214" t="s">
        <v>421</v>
      </c>
      <c r="B81" s="151" t="str">
        <f>VLOOKUP(A81,COMPOSIÇÕES!A$10:I$724,3,FALSE)</f>
        <v>SEINFRA</v>
      </c>
      <c r="C81" s="152" t="str">
        <f>VLOOKUP(A81,COMPOSIÇÕES!A$10:I$724,4,FALSE)</f>
        <v>C4623</v>
      </c>
      <c r="D81" s="153" t="str">
        <f>VLOOKUP(A81,COMPOSIÇÕES!A$12:I$724,5,FALSE)</f>
        <v>PISO PODOTÁTIL INTERNO EM BORRACHA 20 x 30 cm ASSENTAMENTO COM COLA VINIL (FORNECIMENTO E ASSENTAMENTO)</v>
      </c>
      <c r="E81" s="154" t="str">
        <f>VLOOKUP(A81,COMPOSIÇÕES!A$9:I$724,6,FALSE)</f>
        <v>M2</v>
      </c>
      <c r="F81" s="281">
        <v>3</v>
      </c>
      <c r="G81" s="155">
        <f>VLOOKUP(A81,COMPOSIÇÕES!A$10:I$724,9,FALSE)</f>
        <v>171.64</v>
      </c>
      <c r="H81" s="155">
        <f t="shared" si="11"/>
        <v>220.47</v>
      </c>
      <c r="I81" s="155">
        <f>ROUND(F81*G81,2)</f>
        <v>514.92</v>
      </c>
      <c r="J81" s="156">
        <f>ROUND(F81*H81,2)</f>
        <v>661.41</v>
      </c>
      <c r="K81" s="46"/>
      <c r="L81" s="42"/>
      <c r="N81" s="122"/>
    </row>
    <row r="82" spans="1:14" s="121" customFormat="1" ht="30.75" customHeight="1">
      <c r="A82" s="214" t="s">
        <v>817</v>
      </c>
      <c r="B82" s="151" t="str">
        <f>VLOOKUP(A82,COMPOSIÇÕES!A$10:I$724,3,FALSE)</f>
        <v>TRT7</v>
      </c>
      <c r="C82" s="152" t="str">
        <f>VLOOKUP(A82,COMPOSIÇÕES!A$10:I$724,4,FALSE)</f>
        <v>PRÓPRIA</v>
      </c>
      <c r="D82" s="153" t="str">
        <f>VLOOKUP(A82,COMPOSIÇÕES!A$12:I$724,5,FALSE)</f>
        <v>MONTAGEM, INSTALAÇÃO E FORNECIMENTO DE CORTINA DE AR COM CONTROLE REMOTO</v>
      </c>
      <c r="E82" s="154" t="str">
        <f>VLOOKUP(A82,COMPOSIÇÕES!A$9:I$724,6,FALSE)</f>
        <v>UND</v>
      </c>
      <c r="F82" s="281">
        <v>1</v>
      </c>
      <c r="G82" s="155">
        <f>VLOOKUP(A82,COMPOSIÇÕES!A$10:I$724,9,FALSE)</f>
        <v>880.05</v>
      </c>
      <c r="H82" s="155">
        <f t="shared" si="11"/>
        <v>1130.42</v>
      </c>
      <c r="I82" s="155">
        <f>ROUND(F82*G82,2)</f>
        <v>880.05</v>
      </c>
      <c r="J82" s="156">
        <f>ROUND(F82*H82,2)</f>
        <v>1130.42</v>
      </c>
      <c r="K82" s="46"/>
      <c r="L82" s="42"/>
      <c r="N82" s="122"/>
    </row>
    <row r="83" spans="1:14" s="121" customFormat="1" ht="30.75" customHeight="1">
      <c r="A83" s="49" t="s">
        <v>422</v>
      </c>
      <c r="B83" s="104"/>
      <c r="C83" s="105"/>
      <c r="D83" s="215" t="s">
        <v>124</v>
      </c>
      <c r="E83" s="107"/>
      <c r="F83" s="72"/>
      <c r="G83" s="118"/>
      <c r="H83" s="64"/>
      <c r="I83" s="64"/>
      <c r="J83" s="120">
        <f>ROUND(SUM(J84:J89),2)</f>
        <v>1571.15</v>
      </c>
      <c r="K83" s="46"/>
      <c r="L83" s="42"/>
      <c r="N83" s="122"/>
    </row>
    <row r="84" spans="1:14" s="121" customFormat="1" ht="30.75" customHeight="1">
      <c r="A84" s="214" t="s">
        <v>423</v>
      </c>
      <c r="B84" s="151" t="str">
        <f>VLOOKUP(A84,COMPOSIÇÕES!A$10:I$724,3,FALSE)</f>
        <v>SEINFRA</v>
      </c>
      <c r="C84" s="152" t="str">
        <f>VLOOKUP(A84,COMPOSIÇÕES!A$10:I$724,4,FALSE)</f>
        <v>C1179</v>
      </c>
      <c r="D84" s="153" t="str">
        <f>VLOOKUP(A84,COMPOSIÇÕES!A$10:I$724,5,FALSE)</f>
        <v>ELETRODUTO DE ALUMINIO, INCLUSIVE CONEXÕES DE 3/4"</v>
      </c>
      <c r="E84" s="154" t="str">
        <f>VLOOKUP(A84,COMPOSIÇÕES!A$9:I$724,6,FALSE)</f>
        <v>M</v>
      </c>
      <c r="F84" s="281">
        <v>18</v>
      </c>
      <c r="G84" s="155">
        <f>VLOOKUP(A84,COMPOSIÇÕES!A$10:I$724,9,FALSE)</f>
        <v>20.31</v>
      </c>
      <c r="H84" s="155">
        <f aca="true" t="shared" si="12" ref="H84:H89">ROUND(G84*(1+$J$7),2)</f>
        <v>26.09</v>
      </c>
      <c r="I84" s="155">
        <f aca="true" t="shared" si="13" ref="I84:I89">ROUND(F84*G84,2)</f>
        <v>365.58</v>
      </c>
      <c r="J84" s="156">
        <f aca="true" t="shared" si="14" ref="J84:J89">ROUND(F84*H84,2)</f>
        <v>469.62</v>
      </c>
      <c r="K84" s="46"/>
      <c r="L84" s="42"/>
      <c r="N84" s="122"/>
    </row>
    <row r="85" spans="1:14" s="121" customFormat="1" ht="30.75" customHeight="1">
      <c r="A85" s="214" t="s">
        <v>424</v>
      </c>
      <c r="B85" s="151" t="str">
        <f>VLOOKUP(A85,COMPOSIÇÕES!A$10:I$724,3,FALSE)</f>
        <v>SEINFRA</v>
      </c>
      <c r="C85" s="152" t="str">
        <f>VLOOKUP(A85,COMPOSIÇÕES!A$10:I$724,4,FALSE)</f>
        <v>C1890</v>
      </c>
      <c r="D85" s="153" t="str">
        <f>VLOOKUP(A85,COMPOSIÇÕES!A$10:I$724,5,FALSE)</f>
        <v>PETROLET ALUMINIO DE 3/4", TIPO T - X - L</v>
      </c>
      <c r="E85" s="154" t="str">
        <f>VLOOKUP(A85,COMPOSIÇÕES!A$9:I$724,6,FALSE)</f>
        <v>UND</v>
      </c>
      <c r="F85" s="281">
        <v>8</v>
      </c>
      <c r="G85" s="155">
        <f>VLOOKUP(A85,COMPOSIÇÕES!A$10:I$724,9,FALSE)</f>
        <v>19.22</v>
      </c>
      <c r="H85" s="155">
        <f t="shared" si="12"/>
        <v>24.69</v>
      </c>
      <c r="I85" s="155">
        <f t="shared" si="13"/>
        <v>153.76</v>
      </c>
      <c r="J85" s="156">
        <f t="shared" si="14"/>
        <v>197.52</v>
      </c>
      <c r="K85" s="46"/>
      <c r="L85" s="42"/>
      <c r="N85" s="122"/>
    </row>
    <row r="86" spans="1:14" s="121" customFormat="1" ht="30.75" customHeight="1">
      <c r="A86" s="214" t="s">
        <v>425</v>
      </c>
      <c r="B86" s="151" t="str">
        <f>VLOOKUP(A86,COMPOSIÇÕES!A$10:I$724,3,FALSE)</f>
        <v>SINAPI</v>
      </c>
      <c r="C86" s="152">
        <f>VLOOKUP(A86,COMPOSIÇÕES!A$10:I$724,4,FALSE)</f>
        <v>91927</v>
      </c>
      <c r="D86" s="153" t="str">
        <f>VLOOKUP(A86,COMPOSIÇÕES!A$12:I$724,5,FALSE)</f>
        <v>CABO DE COBRE FLEXÍVEL ISOLADO, 2,5 MM², ANTI-CHAMA 0,6/1,0 KV, PARA CIRCUITOS TERMINAIS - FORNECIMENTO E INSTALAÇÃO. AF_12/2015</v>
      </c>
      <c r="E86" s="154" t="str">
        <f>VLOOKUP(A86,COMPOSIÇÕES!A$9:I$724,6,FALSE)</f>
        <v>M</v>
      </c>
      <c r="F86" s="281">
        <v>80</v>
      </c>
      <c r="G86" s="155">
        <f>VLOOKUP(A86,COMPOSIÇÕES!A$10:I$724,9,FALSE)</f>
        <v>3.11</v>
      </c>
      <c r="H86" s="155">
        <f t="shared" si="12"/>
        <v>3.99</v>
      </c>
      <c r="I86" s="155">
        <f t="shared" si="13"/>
        <v>248.8</v>
      </c>
      <c r="J86" s="156">
        <f t="shared" si="14"/>
        <v>319.2</v>
      </c>
      <c r="K86" s="46"/>
      <c r="L86" s="42"/>
      <c r="N86" s="122"/>
    </row>
    <row r="87" spans="1:14" s="121" customFormat="1" ht="30.75" customHeight="1">
      <c r="A87" s="214" t="s">
        <v>426</v>
      </c>
      <c r="B87" s="151" t="str">
        <f>VLOOKUP(A87,COMPOSIÇÕES!A$10:I$724,3,FALSE)</f>
        <v>PRÓPRIA</v>
      </c>
      <c r="C87" s="152" t="str">
        <f>VLOOKUP(A87,COMPOSIÇÕES!A$10:I$724,4,FALSE)</f>
        <v>CP-C1661</v>
      </c>
      <c r="D87" s="153" t="str">
        <f>VLOOKUP(A87,COMPOSIÇÕES!A$10:I$724,5,FALSE)</f>
        <v>LUMINÁRIA FLUORESCENTE COM LÂMPADA LED TUBULAR BIVOLT T8 16W COMPLETA (2X16W)</v>
      </c>
      <c r="E87" s="154" t="str">
        <f>VLOOKUP(A87,COMPOSIÇÕES!A$9:I$724,6,FALSE)</f>
        <v>UN</v>
      </c>
      <c r="F87" s="281">
        <v>2</v>
      </c>
      <c r="G87" s="155">
        <f>VLOOKUP(A87,COMPOSIÇÕES!A$10:I$724,9,FALSE)</f>
        <v>188.55</v>
      </c>
      <c r="H87" s="155">
        <f t="shared" si="12"/>
        <v>242.19</v>
      </c>
      <c r="I87" s="155">
        <f t="shared" si="13"/>
        <v>377.1</v>
      </c>
      <c r="J87" s="156">
        <f t="shared" si="14"/>
        <v>484.38</v>
      </c>
      <c r="K87" s="46"/>
      <c r="L87" s="42"/>
      <c r="N87" s="122"/>
    </row>
    <row r="88" spans="1:14" s="121" customFormat="1" ht="30.75" customHeight="1">
      <c r="A88" s="214" t="s">
        <v>427</v>
      </c>
      <c r="B88" s="151" t="str">
        <f>VLOOKUP(A88,COMPOSIÇÕES!A$10:I$724,3,FALSE)</f>
        <v>SINAPI</v>
      </c>
      <c r="C88" s="152">
        <f>VLOOKUP(A88,COMPOSIÇÕES!A$10:I$724,4,FALSE)</f>
        <v>91953</v>
      </c>
      <c r="D88" s="153" t="str">
        <f>VLOOKUP(A88,COMPOSIÇÕES!A$12:I$724,5,FALSE)</f>
        <v>INTERRUPTOR SIMPLES (1 MÓDULO), 10A/250V, INCLUINDO SUPORTE E PLACA - FORNECIMENTO E INSTALAÇÃO. AF_12/2015</v>
      </c>
      <c r="E88" s="154" t="str">
        <f>VLOOKUP(A88,COMPOSIÇÕES!A$9:I$724,6,FALSE)</f>
        <v>UN</v>
      </c>
      <c r="F88" s="281">
        <v>1</v>
      </c>
      <c r="G88" s="155">
        <f>VLOOKUP(A88,COMPOSIÇÕES!A$10:I$724,9,FALSE)</f>
        <v>18.66</v>
      </c>
      <c r="H88" s="155">
        <f t="shared" si="12"/>
        <v>23.97</v>
      </c>
      <c r="I88" s="155">
        <f t="shared" si="13"/>
        <v>18.66</v>
      </c>
      <c r="J88" s="156">
        <f t="shared" si="14"/>
        <v>23.97</v>
      </c>
      <c r="K88" s="46"/>
      <c r="L88" s="42"/>
      <c r="N88" s="122"/>
    </row>
    <row r="89" spans="1:14" s="121" customFormat="1" ht="30.75" customHeight="1">
      <c r="A89" s="214" t="s">
        <v>428</v>
      </c>
      <c r="B89" s="151" t="str">
        <f>VLOOKUP(A89,COMPOSIÇÕES!A$10:I$724,3,FALSE)</f>
        <v>SINAPI</v>
      </c>
      <c r="C89" s="152">
        <f>VLOOKUP(A89,COMPOSIÇÕES!A$10:I$724,4,FALSE)</f>
        <v>91993</v>
      </c>
      <c r="D89" s="153" t="str">
        <f>VLOOKUP(A89,COMPOSIÇÕES!A$10:I$724,5,FALSE)</f>
        <v>TOMADA BAIXA DE EMBUTIR (1 MÓDULO), 2P+T 20 A, INCLUINDO SUPORTE E PLACA - FORNECIMENTO E INSTALAÇÃO. AF_12/2015</v>
      </c>
      <c r="E89" s="154" t="str">
        <f>VLOOKUP(A89,COMPOSIÇÕES!A$9:I$724,6,FALSE)</f>
        <v>UN</v>
      </c>
      <c r="F89" s="281">
        <v>2</v>
      </c>
      <c r="G89" s="155">
        <f>VLOOKUP(A89,COMPOSIÇÕES!A$10:I$724,9,FALSE)</f>
        <v>29.76</v>
      </c>
      <c r="H89" s="155">
        <f t="shared" si="12"/>
        <v>38.23</v>
      </c>
      <c r="I89" s="155">
        <f t="shared" si="13"/>
        <v>59.52</v>
      </c>
      <c r="J89" s="156">
        <f t="shared" si="14"/>
        <v>76.46</v>
      </c>
      <c r="K89" s="46"/>
      <c r="L89" s="42"/>
      <c r="N89" s="122"/>
    </row>
    <row r="90" spans="1:14" s="121" customFormat="1" ht="30.75" customHeight="1">
      <c r="A90" s="49" t="s">
        <v>429</v>
      </c>
      <c r="B90" s="104"/>
      <c r="C90" s="105"/>
      <c r="D90" s="106" t="s">
        <v>140</v>
      </c>
      <c r="E90" s="107"/>
      <c r="F90" s="72"/>
      <c r="G90" s="118"/>
      <c r="H90" s="64"/>
      <c r="I90" s="64"/>
      <c r="J90" s="120">
        <f>ROUND(SUM(J91:J97),2)</f>
        <v>16900.39</v>
      </c>
      <c r="K90" s="46"/>
      <c r="L90" s="42"/>
      <c r="N90" s="122"/>
    </row>
    <row r="91" spans="1:14" s="121" customFormat="1" ht="30.75" customHeight="1">
      <c r="A91" s="214" t="s">
        <v>430</v>
      </c>
      <c r="B91" s="151" t="str">
        <f>VLOOKUP(A91,COMPOSIÇÕES!A$10:I$724,3,FALSE)</f>
        <v>TRT7</v>
      </c>
      <c r="C91" s="152" t="str">
        <f>VLOOKUP(A91,COMPOSIÇÕES!A$10:I$724,4,FALSE)</f>
        <v>PRÓPRIA</v>
      </c>
      <c r="D91" s="153" t="str">
        <f>VLOOKUP(A91,COMPOSIÇÕES!A$10:I$724,5,FALSE)</f>
        <v>RELOCAÇÃO DE PLACAS COMEMORATIVAS</v>
      </c>
      <c r="E91" s="154" t="str">
        <f>VLOOKUP(A91,COMPOSIÇÕES!A$9:I$724,6,FALSE)</f>
        <v>CJ</v>
      </c>
      <c r="F91" s="281">
        <v>1</v>
      </c>
      <c r="G91" s="155">
        <f>VLOOKUP(A91,COMPOSIÇÕES!A$10:I$724,9,FALSE)</f>
        <v>30.84</v>
      </c>
      <c r="H91" s="155">
        <f>ROUND(G91*(1+$J$7),2)</f>
        <v>39.61</v>
      </c>
      <c r="I91" s="155">
        <f aca="true" t="shared" si="15" ref="I91:I96">ROUND(F91*G91,2)</f>
        <v>30.84</v>
      </c>
      <c r="J91" s="156">
        <f aca="true" t="shared" si="16" ref="J91:J96">ROUND(F91*H91,2)</f>
        <v>39.61</v>
      </c>
      <c r="K91" s="46"/>
      <c r="L91" s="42"/>
      <c r="N91" s="122"/>
    </row>
    <row r="92" spans="1:14" s="121" customFormat="1" ht="30.75" customHeight="1">
      <c r="A92" s="214" t="s">
        <v>431</v>
      </c>
      <c r="B92" s="151" t="str">
        <f>VLOOKUP(A92,COMPOSIÇÕES!A$10:I$724,3,FALSE)</f>
        <v>ORSE</v>
      </c>
      <c r="C92" s="152">
        <f>VLOOKUP(A92,COMPOSIÇÕES!A$10:I$724,4,FALSE)</f>
        <v>1885</v>
      </c>
      <c r="D92" s="153" t="str">
        <f>VLOOKUP(A92,COMPOSIÇÕES!A$10:I$724,5,FALSE)</f>
        <v>VIDRO TEMPERADO 10 mm, LISO, TRANSPARENTE, COM FERRAGENS</v>
      </c>
      <c r="E92" s="154" t="str">
        <f>VLOOKUP(A92,COMPOSIÇÕES!A$9:I$724,6,FALSE)</f>
        <v>m²</v>
      </c>
      <c r="F92" s="281">
        <v>36</v>
      </c>
      <c r="G92" s="155">
        <f>VLOOKUP(A92,COMPOSIÇÕES!A$10:I$724,9,FALSE)</f>
        <v>310.95</v>
      </c>
      <c r="H92" s="155">
        <f aca="true" t="shared" si="17" ref="H92:H97">ROUND(G92*(1+$J$7),2)</f>
        <v>399.42</v>
      </c>
      <c r="I92" s="155">
        <f t="shared" si="15"/>
        <v>11194.2</v>
      </c>
      <c r="J92" s="156">
        <f t="shared" si="16"/>
        <v>14379.12</v>
      </c>
      <c r="K92" s="46"/>
      <c r="L92" s="42"/>
      <c r="N92" s="122"/>
    </row>
    <row r="93" spans="1:14" s="121" customFormat="1" ht="30.75" customHeight="1">
      <c r="A93" s="214" t="s">
        <v>432</v>
      </c>
      <c r="B93" s="151" t="str">
        <f>VLOOKUP(A93,COMPOSIÇÕES!A$10:I$724,3,FALSE)</f>
        <v>SEINFRA/CE</v>
      </c>
      <c r="C93" s="152" t="str">
        <f>VLOOKUP(A93,COMPOSIÇÕES!A$10:I$724,4,FALSE)</f>
        <v>C 1877</v>
      </c>
      <c r="D93" s="153" t="str">
        <f>VLOOKUP(A93,COMPOSIÇÕES!A$12:I$724,5,FALSE)</f>
        <v>PERFIL DE ALUMINIO TIPO (L - T -U)</v>
      </c>
      <c r="E93" s="154" t="str">
        <f>VLOOKUP(A93,COMPOSIÇÕES!A$9:I$724,6,FALSE)</f>
        <v>m</v>
      </c>
      <c r="F93" s="281">
        <v>50</v>
      </c>
      <c r="G93" s="155">
        <f>VLOOKUP(A93,COMPOSIÇÕES!A$10:I$724,9,FALSE)</f>
        <v>19.39</v>
      </c>
      <c r="H93" s="155">
        <f t="shared" si="17"/>
        <v>24.91</v>
      </c>
      <c r="I93" s="155">
        <f t="shared" si="15"/>
        <v>969.5</v>
      </c>
      <c r="J93" s="156">
        <f t="shared" si="16"/>
        <v>1245.5</v>
      </c>
      <c r="K93" s="46"/>
      <c r="L93" s="42"/>
      <c r="N93" s="122"/>
    </row>
    <row r="94" spans="1:14" s="121" customFormat="1" ht="30.75" customHeight="1">
      <c r="A94" s="214" t="s">
        <v>433</v>
      </c>
      <c r="B94" s="151" t="str">
        <f>VLOOKUP(A94,COMPOSIÇÕES!A$10:I$724,3,FALSE)</f>
        <v>ORSE</v>
      </c>
      <c r="C94" s="152">
        <f>VLOOKUP(A94,COMPOSIÇÕES!A$10:I$724,4,FALSE)</f>
        <v>3533</v>
      </c>
      <c r="D94" s="153" t="str">
        <f>VLOOKUP(A94,COMPOSIÇÕES!A$10:I$724,5,FALSE)</f>
        <v>TRILHO PARA FIXAÇÃO (PARTE SUPERIOR) DE PORTA DE CORRER EM PERFIL "U", INCLUSIVE ROLDADAS</v>
      </c>
      <c r="E94" s="154" t="str">
        <f>VLOOKUP(A94,COMPOSIÇÕES!A$9:I$724,6,FALSE)</f>
        <v>m</v>
      </c>
      <c r="F94" s="281">
        <v>5.5</v>
      </c>
      <c r="G94" s="155">
        <f>VLOOKUP(A94,COMPOSIÇÕES!A$10:I$724,9,FALSE)</f>
        <v>83.91</v>
      </c>
      <c r="H94" s="155">
        <f t="shared" si="17"/>
        <v>107.78</v>
      </c>
      <c r="I94" s="155">
        <f t="shared" si="15"/>
        <v>461.51</v>
      </c>
      <c r="J94" s="156">
        <f t="shared" si="16"/>
        <v>592.79</v>
      </c>
      <c r="K94" s="46"/>
      <c r="L94" s="42"/>
      <c r="N94" s="122"/>
    </row>
    <row r="95" spans="1:14" s="121" customFormat="1" ht="30.75" customHeight="1">
      <c r="A95" s="214" t="s">
        <v>434</v>
      </c>
      <c r="B95" s="151" t="str">
        <f>VLOOKUP(A95,COMPOSIÇÕES!A$10:I$724,3,FALSE)</f>
        <v>ORSE</v>
      </c>
      <c r="C95" s="152">
        <f>VLOOKUP(A95,COMPOSIÇÕES!A$10:I$724,4,FALSE)</f>
        <v>9733</v>
      </c>
      <c r="D95" s="153" t="str">
        <f>VLOOKUP(A95,COMPOSIÇÕES!A$12:I$724,5,FALSE)</f>
        <v>PUXADOR DUPLO PARA PORTA, EM ALUMINIO POLIDO, 1" , L= 40 cm , ref 3008 da VESTER OU COMPATIVEL</v>
      </c>
      <c r="E95" s="154" t="str">
        <f>VLOOKUP(A95,COMPOSIÇÕES!A$9:I$724,6,FALSE)</f>
        <v>UN</v>
      </c>
      <c r="F95" s="281">
        <v>2</v>
      </c>
      <c r="G95" s="155">
        <f>VLOOKUP(A95,COMPOSIÇÕES!A$10:I$724,9,FALSE)</f>
        <v>152.24</v>
      </c>
      <c r="H95" s="155">
        <f t="shared" si="17"/>
        <v>195.55</v>
      </c>
      <c r="I95" s="155">
        <f t="shared" si="15"/>
        <v>304.48</v>
      </c>
      <c r="J95" s="156">
        <f t="shared" si="16"/>
        <v>391.1</v>
      </c>
      <c r="K95" s="46"/>
      <c r="L95" s="42"/>
      <c r="N95" s="122"/>
    </row>
    <row r="96" spans="1:14" s="121" customFormat="1" ht="30.75" customHeight="1">
      <c r="A96" s="214" t="s">
        <v>435</v>
      </c>
      <c r="B96" s="151" t="str">
        <f>VLOOKUP(A96,COMPOSIÇÕES!A$10:I$724,3,FALSE)</f>
        <v>ORSE</v>
      </c>
      <c r="C96" s="152">
        <f>VLOOKUP(A96,COMPOSIÇÕES!A$10:I$724,4,FALSE)</f>
        <v>4662</v>
      </c>
      <c r="D96" s="153" t="str">
        <f>VLOOKUP(A96,COMPOSIÇÕES!A$10:I$724,5,FALSE)</f>
        <v>CONJUNTO DE FECHADURA E CONTRA FECHADURA BICO DE PAPAGAIO, COM ABAS, REF. AL 510 P/ ESQUADRIA DE VIDRO TEMPERADO (OU SIMILAR)</v>
      </c>
      <c r="E96" s="154" t="str">
        <f>VLOOKUP(A96,COMPOSIÇÕES!A$9:I$724,6,FALSE)</f>
        <v>UN</v>
      </c>
      <c r="F96" s="281">
        <v>1</v>
      </c>
      <c r="G96" s="155">
        <f>VLOOKUP(A96,COMPOSIÇÕES!A$10:I$724,9,FALSE)</f>
        <v>156.3</v>
      </c>
      <c r="H96" s="155">
        <f t="shared" si="17"/>
        <v>200.77</v>
      </c>
      <c r="I96" s="155">
        <f t="shared" si="15"/>
        <v>156.3</v>
      </c>
      <c r="J96" s="156">
        <f t="shared" si="16"/>
        <v>200.77</v>
      </c>
      <c r="K96" s="46"/>
      <c r="L96" s="42"/>
      <c r="N96" s="122"/>
    </row>
    <row r="97" spans="1:14" s="121" customFormat="1" ht="30.75" customHeight="1">
      <c r="A97" s="214" t="s">
        <v>436</v>
      </c>
      <c r="B97" s="151" t="str">
        <f>VLOOKUP(A97,COMPOSIÇÕES!A$10:I$724,3,FALSE)</f>
        <v>SINAPI/CEF</v>
      </c>
      <c r="C97" s="152">
        <f>VLOOKUP(A97,COMPOSIÇÕES!A$10:I$724,4,FALSE)</f>
        <v>9537</v>
      </c>
      <c r="D97" s="153" t="str">
        <f>VLOOKUP(A97,COMPOSIÇÕES!A$10:I$724,5,FALSE)</f>
        <v>LIMPEZA FINAL DA OBRA </v>
      </c>
      <c r="E97" s="154" t="str">
        <f>VLOOKUP(A97,COMPOSIÇÕES!A$9:I$724,6,FALSE)</f>
        <v>m²</v>
      </c>
      <c r="F97" s="281">
        <v>25</v>
      </c>
      <c r="G97" s="155">
        <f>VLOOKUP(A97,COMPOSIÇÕES!A$10:I$724,9,FALSE)</f>
        <v>1.6</v>
      </c>
      <c r="H97" s="155">
        <f t="shared" si="17"/>
        <v>2.06</v>
      </c>
      <c r="I97" s="155">
        <f>ROUND(F97*G97,2)</f>
        <v>40</v>
      </c>
      <c r="J97" s="156">
        <f>ROUND(F97*H97,2)</f>
        <v>51.5</v>
      </c>
      <c r="K97" s="46"/>
      <c r="L97" s="42"/>
      <c r="N97" s="122"/>
    </row>
    <row r="98" spans="1:14" s="121" customFormat="1" ht="30.75" customHeight="1">
      <c r="A98" s="48" t="s">
        <v>37</v>
      </c>
      <c r="B98" s="96"/>
      <c r="C98" s="97"/>
      <c r="D98" s="98" t="s">
        <v>692</v>
      </c>
      <c r="E98" s="99"/>
      <c r="F98" s="71"/>
      <c r="G98" s="117"/>
      <c r="H98" s="63"/>
      <c r="I98" s="63"/>
      <c r="J98" s="119">
        <f>ROUND((J99+J105+J129+J136),2)</f>
        <v>54354.8</v>
      </c>
      <c r="K98" s="46"/>
      <c r="L98" s="42"/>
      <c r="N98" s="122"/>
    </row>
    <row r="99" spans="1:14" s="121" customFormat="1" ht="30.75" customHeight="1">
      <c r="A99" s="49" t="s">
        <v>12</v>
      </c>
      <c r="B99" s="104"/>
      <c r="C99" s="105"/>
      <c r="D99" s="143" t="str">
        <f>VLOOKUP(A99,COMPOSIÇÕES!A$10:I$724,5,FALSE)</f>
        <v>SERVIÇOS PRELIMINARES</v>
      </c>
      <c r="E99" s="107"/>
      <c r="F99" s="72"/>
      <c r="G99" s="118"/>
      <c r="H99" s="64"/>
      <c r="I99" s="64"/>
      <c r="J99" s="120">
        <f>ROUND(SUM(J100:J104),2)</f>
        <v>5922.22</v>
      </c>
      <c r="K99" s="46"/>
      <c r="L99" s="42"/>
      <c r="N99" s="122"/>
    </row>
    <row r="100" spans="1:14" s="121" customFormat="1" ht="30.75" customHeight="1">
      <c r="A100" s="214" t="s">
        <v>549</v>
      </c>
      <c r="B100" s="151" t="str">
        <f>VLOOKUP(A100,COMPOSIÇÕES!A$10:I$724,3,FALSE)</f>
        <v>TRT7</v>
      </c>
      <c r="C100" s="152" t="str">
        <f>VLOOKUP(A100,COMPOSIÇÕES!A$10:I$724,4,FALSE)</f>
        <v>T24</v>
      </c>
      <c r="D100" s="153" t="str">
        <f>VLOOKUP(A100,COMPOSIÇÕES!A$10:I$724,5,FALSE)</f>
        <v>VISITA TÉCNICA PRELIMINAR  PARA CONFERÊNCIA DE MEDIDAS COM VISTAS A FABRICAÇÃO DE VIDROS</v>
      </c>
      <c r="E100" s="154" t="str">
        <f>VLOOKUP(A100,COMPOSIÇÕES!A$9:I$724,6,FALSE)</f>
        <v>UN</v>
      </c>
      <c r="F100" s="281">
        <v>1</v>
      </c>
      <c r="G100" s="155">
        <f>VLOOKUP(A100,COMPOSIÇÕES!A$10:I$724,9,FALSE)</f>
        <v>312.9</v>
      </c>
      <c r="H100" s="155">
        <f>ROUND(G100*(1+$J$6),2)</f>
        <v>406.43</v>
      </c>
      <c r="I100" s="155">
        <f>ROUND(F100*G100,2)</f>
        <v>312.9</v>
      </c>
      <c r="J100" s="156">
        <f>ROUND(F100*H100,2)</f>
        <v>406.43</v>
      </c>
      <c r="K100" s="46"/>
      <c r="L100" s="42"/>
      <c r="N100" s="122"/>
    </row>
    <row r="101" spans="1:14" s="121" customFormat="1" ht="30.75" customHeight="1">
      <c r="A101" s="214" t="s">
        <v>550</v>
      </c>
      <c r="B101" s="151" t="str">
        <f>VLOOKUP(A101,COMPOSIÇÕES!A$10:I$724,3,FALSE)</f>
        <v>TRT7</v>
      </c>
      <c r="C101" s="152" t="str">
        <f>VLOOKUP(A101,COMPOSIÇÕES!A$10:I$724,4,FALSE)</f>
        <v>T24</v>
      </c>
      <c r="D101" s="153" t="str">
        <f>VLOOKUP(A101,COMPOSIÇÕES!A$10:I$724,5,FALSE)</f>
        <v>ANOTAÇÃO DE RESPONSABILIDADE TÉCNICA CONTRATOS </v>
      </c>
      <c r="E101" s="154" t="str">
        <f>VLOOKUP(A101,COMPOSIÇÕES!A$9:I$724,6,FALSE)</f>
        <v>UN</v>
      </c>
      <c r="F101" s="281">
        <v>1</v>
      </c>
      <c r="G101" s="155">
        <f>VLOOKUP(A101,COMPOSIÇÕES!A$10:I$724,9,FALSE)</f>
        <v>142.88</v>
      </c>
      <c r="H101" s="155">
        <f>ROUND(G101*(1+$J$6),2)</f>
        <v>185.59</v>
      </c>
      <c r="I101" s="155">
        <f>ROUND(F101*G101,2)</f>
        <v>142.88</v>
      </c>
      <c r="J101" s="156">
        <f>ROUND(F101*H101,2)</f>
        <v>185.59</v>
      </c>
      <c r="K101" s="46"/>
      <c r="L101" s="42"/>
      <c r="N101" s="122"/>
    </row>
    <row r="102" spans="1:14" s="121" customFormat="1" ht="30.75" customHeight="1">
      <c r="A102" s="214" t="s">
        <v>63</v>
      </c>
      <c r="B102" s="151" t="str">
        <f>VLOOKUP(A102,COMPOSIÇÕES!A$10:I$724,3,FALSE)</f>
        <v>TRT7</v>
      </c>
      <c r="C102" s="152" t="str">
        <f>VLOOKUP(A102,COMPOSIÇÕES!A$10:I$724,4,FALSE)</f>
        <v>PROPRIA</v>
      </c>
      <c r="D102" s="153" t="str">
        <f>VLOOKUP(A102,COMPOSIÇÕES!A$12:I$724,5,FALSE)</f>
        <v>ADMINISTRAÇÃO E SUPERVISÃO DOS SERVIÇOS</v>
      </c>
      <c r="E102" s="154" t="str">
        <f>VLOOKUP(A102,COMPOSIÇÕES!A$9:I$724,6,FALSE)</f>
        <v>UN</v>
      </c>
      <c r="F102" s="281">
        <v>1</v>
      </c>
      <c r="G102" s="155">
        <f>VLOOKUP(A102,COMPOSIÇÕES!A$10:I$724,9,FALSE)</f>
        <v>1902.68</v>
      </c>
      <c r="H102" s="155">
        <f>ROUND(G102*(1+$J$6),2)</f>
        <v>2471.39</v>
      </c>
      <c r="I102" s="155">
        <f>ROUND(F102*G102,2)</f>
        <v>1902.68</v>
      </c>
      <c r="J102" s="156">
        <f>ROUND(F102*H102,2)</f>
        <v>2471.39</v>
      </c>
      <c r="K102" s="46"/>
      <c r="L102" s="42"/>
      <c r="N102" s="122"/>
    </row>
    <row r="103" spans="1:14" s="121" customFormat="1" ht="30.75" customHeight="1">
      <c r="A103" s="214" t="s">
        <v>65</v>
      </c>
      <c r="B103" s="151" t="str">
        <f>VLOOKUP(A103,COMPOSIÇÕES!A$10:I$724,3,FALSE)</f>
        <v>ORSE</v>
      </c>
      <c r="C103" s="152">
        <f>VLOOKUP(A103,COMPOSIÇÕES!A$10:I$724,4,FALSE)</f>
        <v>9203</v>
      </c>
      <c r="D103" s="153" t="str">
        <f>VLOOKUP(A103,COMPOSIÇÕES!A$10:I$724,5,FALSE)</f>
        <v>TRANSPORTES COMERCIAL COM CAMINHÃO CARROCERIA EM RODOVIA PAVIMENTADA</v>
      </c>
      <c r="E103" s="154" t="str">
        <f>VLOOKUP(A103,COMPOSIÇÕES!A$9:I$724,6,FALSE)</f>
        <v>TKM</v>
      </c>
      <c r="F103" s="281">
        <v>122.4</v>
      </c>
      <c r="G103" s="155">
        <f>VLOOKUP(A103,COMPOSIÇÕES!A$10:I$724,9,FALSE)</f>
        <v>0.5</v>
      </c>
      <c r="H103" s="155">
        <f>ROUND(G103*(1+$J$6),2)</f>
        <v>0.65</v>
      </c>
      <c r="I103" s="155">
        <f>ROUND(F103*G103,2)</f>
        <v>61.2</v>
      </c>
      <c r="J103" s="156">
        <f>ROUND(F103*H103,2)</f>
        <v>79.56</v>
      </c>
      <c r="K103" s="46"/>
      <c r="L103" s="42"/>
      <c r="N103" s="122"/>
    </row>
    <row r="104" spans="1:14" s="121" customFormat="1" ht="30.75" customHeight="1">
      <c r="A104" s="214" t="s">
        <v>780</v>
      </c>
      <c r="B104" s="151" t="str">
        <f>VLOOKUP(A104,COMPOSIÇÕES!A$10:I$724,3,FALSE)</f>
        <v>SINAPI/CEF</v>
      </c>
      <c r="C104" s="152" t="str">
        <f>VLOOKUP(A104,COMPOSIÇÕES!A$10:I$724,4,FALSE)</f>
        <v>98458</v>
      </c>
      <c r="D104" s="153" t="str">
        <f>VLOOKUP(A104,COMPOSIÇÕES!A$10:I$724,5,FALSE)</f>
        <v>TAPUME COM COMPENSADO DE MADEIRA. AF_05/2018</v>
      </c>
      <c r="E104" s="154" t="str">
        <f>VLOOKUP(A104,COMPOSIÇÕES!A$9:I$724,6,FALSE)</f>
        <v>M2</v>
      </c>
      <c r="F104" s="281">
        <v>25</v>
      </c>
      <c r="G104" s="155">
        <f>VLOOKUP(A104,COMPOSIÇÕES!A$10:I$724,9,FALSE)</f>
        <v>85.59</v>
      </c>
      <c r="H104" s="155">
        <f>ROUND(G104*(1+$J$6),2)</f>
        <v>111.17</v>
      </c>
      <c r="I104" s="155">
        <f>ROUND(F104*G104,2)</f>
        <v>2139.75</v>
      </c>
      <c r="J104" s="156">
        <f>ROUND(F104*H104,2)</f>
        <v>2779.25</v>
      </c>
      <c r="K104" s="46"/>
      <c r="L104" s="42"/>
      <c r="N104" s="122"/>
    </row>
    <row r="105" spans="1:14" s="121" customFormat="1" ht="30.75" customHeight="1">
      <c r="A105" s="49" t="s">
        <v>552</v>
      </c>
      <c r="B105" s="104"/>
      <c r="C105" s="105"/>
      <c r="D105" s="106" t="s">
        <v>141</v>
      </c>
      <c r="E105" s="107"/>
      <c r="F105" s="72"/>
      <c r="G105" s="118"/>
      <c r="H105" s="64"/>
      <c r="I105" s="64"/>
      <c r="J105" s="120">
        <f>ROUND(SUM(J106:J128),2)</f>
        <v>33475.24</v>
      </c>
      <c r="K105" s="46"/>
      <c r="L105" s="42"/>
      <c r="N105" s="122"/>
    </row>
    <row r="106" spans="1:14" s="121" customFormat="1" ht="30.75" customHeight="1">
      <c r="A106" s="214" t="s">
        <v>553</v>
      </c>
      <c r="B106" s="151" t="str">
        <f>VLOOKUP(A106,COMPOSIÇÕES!A$10:I$724,3,FALSE)</f>
        <v>ORSE</v>
      </c>
      <c r="C106" s="152">
        <f>VLOOKUP(A106,COMPOSIÇÕES!A$10:I$724,4,FALSE)</f>
        <v>3472</v>
      </c>
      <c r="D106" s="153" t="str">
        <f>VLOOKUP(A106,COMPOSIÇÕES!A$10:I$724,5,FALSE)</f>
        <v>ESCORAMENTO EM MADEIRA PARA EDIFICAÇÕES C/ VIGAS E LAJES</v>
      </c>
      <c r="E106" s="154" t="str">
        <f>VLOOKUP(A106,COMPOSIÇÕES!A$9:I$724,6,FALSE)</f>
        <v>M²</v>
      </c>
      <c r="F106" s="281">
        <v>10</v>
      </c>
      <c r="G106" s="155">
        <f>VLOOKUP(A106,COMPOSIÇÕES!A$10:I$724,9,FALSE)</f>
        <v>45.64</v>
      </c>
      <c r="H106" s="155">
        <f aca="true" t="shared" si="18" ref="H106:H124">ROUND(G106*(1+$J$6),2)</f>
        <v>59.28</v>
      </c>
      <c r="I106" s="155">
        <f aca="true" t="shared" si="19" ref="I106:I124">ROUND(F106*G106,2)</f>
        <v>456.4</v>
      </c>
      <c r="J106" s="156">
        <f aca="true" t="shared" si="20" ref="J106:J124">ROUND(F106*H106,2)</f>
        <v>592.8</v>
      </c>
      <c r="K106" s="46"/>
      <c r="L106" s="42"/>
      <c r="N106" s="122"/>
    </row>
    <row r="107" spans="1:14" s="121" customFormat="1" ht="30.75" customHeight="1">
      <c r="A107" s="214" t="s">
        <v>560</v>
      </c>
      <c r="B107" s="151" t="str">
        <f>VLOOKUP(A107,COMPOSIÇÕES!A$10:I$724,3,FALSE)</f>
        <v>SINAPI</v>
      </c>
      <c r="C107" s="152">
        <f>VLOOKUP(A107,COMPOSIÇÕES!A$10:I$724,4,FALSE)</f>
        <v>97622</v>
      </c>
      <c r="D107" s="153" t="str">
        <f>VLOOKUP(A107,COMPOSIÇÕES!A$10:I$724,5,FALSE)</f>
        <v>DEMOLIÇÃO DE ALVENARIA DE BLOCO FURADO DE FORMA MANUAL SEM REAPROVEITAMENTO AF 12/2017</v>
      </c>
      <c r="E107" s="154" t="str">
        <f>VLOOKUP(A107,COMPOSIÇÕES!A$9:I$724,6,FALSE)</f>
        <v>M3</v>
      </c>
      <c r="F107" s="281">
        <v>1.6</v>
      </c>
      <c r="G107" s="155">
        <f>VLOOKUP(A107,COMPOSIÇÕES!A$10:I$724,9,FALSE)</f>
        <v>35.21</v>
      </c>
      <c r="H107" s="155">
        <f t="shared" si="18"/>
        <v>45.73</v>
      </c>
      <c r="I107" s="155">
        <f t="shared" si="19"/>
        <v>56.34</v>
      </c>
      <c r="J107" s="156">
        <f t="shared" si="20"/>
        <v>73.17</v>
      </c>
      <c r="K107" s="46"/>
      <c r="L107" s="42"/>
      <c r="N107" s="122"/>
    </row>
    <row r="108" spans="1:14" s="121" customFormat="1" ht="30.75" customHeight="1">
      <c r="A108" s="214" t="s">
        <v>563</v>
      </c>
      <c r="B108" s="151" t="str">
        <f>VLOOKUP(A108,COMPOSIÇÕES!A$10:I$724,3,FALSE)</f>
        <v>SEINFRA/CE</v>
      </c>
      <c r="C108" s="152" t="str">
        <f>VLOOKUP(A108,COMPOSIÇÕES!A$10:I$724,4,FALSE)</f>
        <v>C1048</v>
      </c>
      <c r="D108" s="153" t="str">
        <f>VLOOKUP(A108,COMPOSIÇÕES!A$12:I$724,5,FALSE)</f>
        <v>DEMOLIÇÃO DE CONCRETO COM MARTELETE PNEUMÁTICO</v>
      </c>
      <c r="E108" s="154" t="str">
        <f>VLOOKUP(A108,COMPOSIÇÕES!A$9:I$724,6,FALSE)</f>
        <v>M3</v>
      </c>
      <c r="F108" s="281">
        <v>0.2</v>
      </c>
      <c r="G108" s="155">
        <f>VLOOKUP(A108,COMPOSIÇÕES!A$10:I$724,9,FALSE)</f>
        <v>390.74</v>
      </c>
      <c r="H108" s="155">
        <f t="shared" si="18"/>
        <v>507.53</v>
      </c>
      <c r="I108" s="155">
        <f t="shared" si="19"/>
        <v>78.15</v>
      </c>
      <c r="J108" s="156">
        <f t="shared" si="20"/>
        <v>101.51</v>
      </c>
      <c r="K108" s="46"/>
      <c r="L108" s="42"/>
      <c r="N108" s="122"/>
    </row>
    <row r="109" spans="1:14" s="121" customFormat="1" ht="30.75" customHeight="1">
      <c r="A109" s="214" t="s">
        <v>567</v>
      </c>
      <c r="B109" s="151" t="str">
        <f>VLOOKUP(A109,COMPOSIÇÕES!A$10:I$724,3,FALSE)</f>
        <v>SINAPI/CEF</v>
      </c>
      <c r="C109" s="152">
        <f>VLOOKUP(A109,COMPOSIÇÕES!A$10:I$724,4,FALSE)</f>
        <v>72142</v>
      </c>
      <c r="D109" s="153" t="str">
        <f>VLOOKUP(A109,COMPOSIÇÕES!A$10:I$724,5,FALSE)</f>
        <v>RETIRADA DE FOLHAS DE PORTA OU JANELA</v>
      </c>
      <c r="E109" s="154" t="str">
        <f>VLOOKUP(A109,COMPOSIÇÕES!A$9:I$724,6,FALSE)</f>
        <v>UN</v>
      </c>
      <c r="F109" s="281">
        <v>4</v>
      </c>
      <c r="G109" s="155">
        <f>VLOOKUP(A109,COMPOSIÇÕES!A$10:I$724,9,FALSE)</f>
        <v>8.27</v>
      </c>
      <c r="H109" s="155">
        <f t="shared" si="18"/>
        <v>10.74</v>
      </c>
      <c r="I109" s="155">
        <f t="shared" si="19"/>
        <v>33.08</v>
      </c>
      <c r="J109" s="156">
        <f t="shared" si="20"/>
        <v>42.96</v>
      </c>
      <c r="K109" s="46"/>
      <c r="L109" s="42"/>
      <c r="N109" s="122"/>
    </row>
    <row r="110" spans="1:14" s="121" customFormat="1" ht="30.75" customHeight="1">
      <c r="A110" s="214" t="s">
        <v>569</v>
      </c>
      <c r="B110" s="151" t="str">
        <f>VLOOKUP(A110,COMPOSIÇÕES!A$10:I$724,3,FALSE)</f>
        <v>SEINFRA/CE</v>
      </c>
      <c r="C110" s="152" t="str">
        <f>VLOOKUP(A110,COMPOSIÇÕES!A$10:I$724,4,FALSE)</f>
        <v>C0702</v>
      </c>
      <c r="D110" s="153" t="str">
        <f>VLOOKUP(A110,COMPOSIÇÕES!A$12:I$724,5,FALSE)</f>
        <v>CARGA MANUAL DE ENTULHO EM CAMINHÃO BASCULANTE</v>
      </c>
      <c r="E110" s="154" t="str">
        <f>VLOOKUP(A110,COMPOSIÇÕES!A$9:I$724,6,FALSE)</f>
        <v>M3</v>
      </c>
      <c r="F110" s="281">
        <v>2</v>
      </c>
      <c r="G110" s="155">
        <f>VLOOKUP(A110,COMPOSIÇÕES!A$10:I$724,9,FALSE)</f>
        <v>20.04</v>
      </c>
      <c r="H110" s="155">
        <f t="shared" si="18"/>
        <v>26.03</v>
      </c>
      <c r="I110" s="155">
        <f t="shared" si="19"/>
        <v>40.08</v>
      </c>
      <c r="J110" s="156">
        <f t="shared" si="20"/>
        <v>52.06</v>
      </c>
      <c r="K110" s="46"/>
      <c r="L110" s="42"/>
      <c r="N110" s="122"/>
    </row>
    <row r="111" spans="1:14" s="121" customFormat="1" ht="30.75" customHeight="1">
      <c r="A111" s="214" t="s">
        <v>572</v>
      </c>
      <c r="B111" s="151" t="str">
        <f>VLOOKUP(A111,COMPOSIÇÕES!A$10:I$724,3,FALSE)</f>
        <v>SEINFRA/CE</v>
      </c>
      <c r="C111" s="152" t="str">
        <f>VLOOKUP(A111,COMPOSIÇÕES!A$10:I$724,4,FALSE)</f>
        <v>C2533</v>
      </c>
      <c r="D111" s="153" t="str">
        <f>VLOOKUP(A111,COMPOSIÇÕES!A$10:I$724,5,FALSE)</f>
        <v>TRANSPORTE DE MATERIAL, EXCETO ROCHA EM CAMINHAO ATÉ 5 KM</v>
      </c>
      <c r="E111" s="154" t="str">
        <f>VLOOKUP(A111,COMPOSIÇÕES!A$9:I$724,6,FALSE)</f>
        <v>M3</v>
      </c>
      <c r="F111" s="281">
        <v>2</v>
      </c>
      <c r="G111" s="155">
        <f>VLOOKUP(A111,COMPOSIÇÕES!A$10:I$724,9,FALSE)</f>
        <v>21.79</v>
      </c>
      <c r="H111" s="155">
        <f t="shared" si="18"/>
        <v>28.3</v>
      </c>
      <c r="I111" s="155">
        <f t="shared" si="19"/>
        <v>43.58</v>
      </c>
      <c r="J111" s="156">
        <f t="shared" si="20"/>
        <v>56.6</v>
      </c>
      <c r="K111" s="46"/>
      <c r="L111" s="42"/>
      <c r="N111" s="122"/>
    </row>
    <row r="112" spans="1:14" s="121" customFormat="1" ht="30.75" customHeight="1">
      <c r="A112" s="214" t="s">
        <v>574</v>
      </c>
      <c r="B112" s="151" t="str">
        <f>VLOOKUP(A112,COMPOSIÇÕES!A$10:I$724,3,FALSE)</f>
        <v>SEINFRA/CE</v>
      </c>
      <c r="C112" s="152" t="str">
        <f>VLOOKUP(A112,COMPOSIÇÕES!A$10:I$724,4,FALSE)</f>
        <v>C1879</v>
      </c>
      <c r="D112" s="153" t="str">
        <f>VLOOKUP(A112,COMPOSIÇÕES!A$10:I$724,5,FALSE)</f>
        <v>PERFIL METÁLICO "I" PRÉ-PINTADO COM H=200mm</v>
      </c>
      <c r="E112" s="154" t="str">
        <f>VLOOKUP(A112,COMPOSIÇÕES!A$9:I$724,6,FALSE)</f>
        <v>M</v>
      </c>
      <c r="F112" s="281">
        <v>4</v>
      </c>
      <c r="G112" s="155">
        <f>VLOOKUP(A112,COMPOSIÇÕES!A$10:I$724,9,FALSE)</f>
        <v>278.34</v>
      </c>
      <c r="H112" s="155">
        <f t="shared" si="18"/>
        <v>361.54</v>
      </c>
      <c r="I112" s="155">
        <f t="shared" si="19"/>
        <v>1113.36</v>
      </c>
      <c r="J112" s="156">
        <f t="shared" si="20"/>
        <v>1446.16</v>
      </c>
      <c r="K112" s="46"/>
      <c r="L112" s="42"/>
      <c r="N112" s="122"/>
    </row>
    <row r="113" spans="1:14" s="121" customFormat="1" ht="30.75" customHeight="1">
      <c r="A113" s="214" t="s">
        <v>581</v>
      </c>
      <c r="B113" s="151" t="str">
        <f>VLOOKUP(A113,COMPOSIÇÕES!A$10:I$724,3,FALSE)</f>
        <v>SEINFRA/CE</v>
      </c>
      <c r="C113" s="152" t="str">
        <f>VLOOKUP(A113,COMPOSIÇÕES!A$10:I$724,4,FALSE)</f>
        <v>C1405</v>
      </c>
      <c r="D113" s="153" t="str">
        <f>VLOOKUP(A113,COMPOSIÇÕES!A$12:I$724,5,FALSE)</f>
        <v>FORMA PLANA CHAPA COMPENSADA RESINADA, ESP=12mm </v>
      </c>
      <c r="E113" s="154" t="str">
        <f>VLOOKUP(A113,COMPOSIÇÕES!A$9:I$724,6,FALSE)</f>
        <v>M2</v>
      </c>
      <c r="F113" s="281">
        <v>4</v>
      </c>
      <c r="G113" s="155">
        <f>VLOOKUP(A113,COMPOSIÇÕES!A$10:I$724,9,FALSE)</f>
        <v>110.76</v>
      </c>
      <c r="H113" s="155">
        <f t="shared" si="18"/>
        <v>143.87</v>
      </c>
      <c r="I113" s="155">
        <f t="shared" si="19"/>
        <v>443.04</v>
      </c>
      <c r="J113" s="156">
        <f t="shared" si="20"/>
        <v>575.48</v>
      </c>
      <c r="K113" s="46"/>
      <c r="L113" s="42"/>
      <c r="N113" s="122"/>
    </row>
    <row r="114" spans="1:14" s="121" customFormat="1" ht="30.75" customHeight="1">
      <c r="A114" s="214" t="s">
        <v>590</v>
      </c>
      <c r="B114" s="151" t="str">
        <f>VLOOKUP(A114,COMPOSIÇÕES!A$10:I$724,3,FALSE)</f>
        <v>SEINFRA/CE</v>
      </c>
      <c r="C114" s="152" t="str">
        <f>VLOOKUP(A114,COMPOSIÇÕES!A$10:I$724,4,FALSE)</f>
        <v>C4151</v>
      </c>
      <c r="D114" s="153" t="str">
        <f>VLOOKUP(A114,COMPOSIÇÕES!A$10:I$724,5,FALSE)</f>
        <v>ARMADURA DE AÇO CA 50/60</v>
      </c>
      <c r="E114" s="154" t="str">
        <f>VLOOKUP(A114,COMPOSIÇÕES!A$9:I$724,6,FALSE)</f>
        <v>KG</v>
      </c>
      <c r="F114" s="281">
        <v>30</v>
      </c>
      <c r="G114" s="155">
        <f>VLOOKUP(A114,COMPOSIÇÕES!A$10:I$724,9,FALSE)</f>
        <v>7.45</v>
      </c>
      <c r="H114" s="155">
        <f t="shared" si="18"/>
        <v>9.68</v>
      </c>
      <c r="I114" s="155">
        <f t="shared" si="19"/>
        <v>223.5</v>
      </c>
      <c r="J114" s="156">
        <f t="shared" si="20"/>
        <v>290.4</v>
      </c>
      <c r="K114" s="46"/>
      <c r="L114" s="42"/>
      <c r="N114" s="122"/>
    </row>
    <row r="115" spans="1:14" s="121" customFormat="1" ht="30.75" customHeight="1">
      <c r="A115" s="214" t="s">
        <v>595</v>
      </c>
      <c r="B115" s="151" t="str">
        <f>VLOOKUP(A115,COMPOSIÇÕES!A$10:I$724,3,FALSE)</f>
        <v>SINAPI</v>
      </c>
      <c r="C115" s="152" t="str">
        <f>VLOOKUP(A115,COMPOSIÇÕES!A$10:I$724,4,FALSE)</f>
        <v>94965</v>
      </c>
      <c r="D115" s="153" t="str">
        <f>VLOOKUP(A115,COMPOSIÇÕES!A$12:I$724,5,FALSE)</f>
        <v>CONCRETO FCK = 25MPA, TRAÇO 1:2,3:2,7 (CIMENTO/ AREIA MÉDIA/ BRITA 1)  - PREPARO MECÂNICO COM BETONEIRA 400 L. AF_07/2016</v>
      </c>
      <c r="E115" s="154" t="str">
        <f>VLOOKUP(A115,COMPOSIÇÕES!A$9:I$724,6,FALSE)</f>
        <v>M3</v>
      </c>
      <c r="F115" s="281">
        <v>0.2</v>
      </c>
      <c r="G115" s="155">
        <f>VLOOKUP(A115,COMPOSIÇÕES!A$10:I$724,9,FALSE)</f>
        <v>296.11</v>
      </c>
      <c r="H115" s="155">
        <f t="shared" si="18"/>
        <v>384.62</v>
      </c>
      <c r="I115" s="155">
        <f t="shared" si="19"/>
        <v>59.22</v>
      </c>
      <c r="J115" s="156">
        <f t="shared" si="20"/>
        <v>76.92</v>
      </c>
      <c r="K115" s="46"/>
      <c r="L115" s="42"/>
      <c r="N115" s="122"/>
    </row>
    <row r="116" spans="1:14" s="121" customFormat="1" ht="30.75" customHeight="1">
      <c r="A116" s="214" t="s">
        <v>603</v>
      </c>
      <c r="B116" s="151" t="str">
        <f>VLOOKUP(A116,COMPOSIÇÕES!A$10:I$724,3,FALSE)</f>
        <v>SEINFRA/CE</v>
      </c>
      <c r="C116" s="152" t="str">
        <f>VLOOKUP(A116,COMPOSIÇÕES!A$10:I$724,4,FALSE)</f>
        <v>C1603</v>
      </c>
      <c r="D116" s="153" t="str">
        <f>VLOOKUP(A116,COMPOSIÇÕES!A$10:I$724,5,FALSE)</f>
        <v>LANÇAMENTO E APLICAÇÃO DE CONCRETO C/ ELEVAÇÃO</v>
      </c>
      <c r="E116" s="154" t="str">
        <f>VLOOKUP(A116,COMPOSIÇÕES!A$9:I$724,6,FALSE)</f>
        <v>M3</v>
      </c>
      <c r="F116" s="281">
        <v>0.2</v>
      </c>
      <c r="G116" s="155">
        <f>VLOOKUP(A116,COMPOSIÇÕES!A$10:I$724,9,FALSE)</f>
        <v>194.61</v>
      </c>
      <c r="H116" s="155">
        <f t="shared" si="18"/>
        <v>252.78</v>
      </c>
      <c r="I116" s="155">
        <f t="shared" si="19"/>
        <v>38.92</v>
      </c>
      <c r="J116" s="156">
        <f t="shared" si="20"/>
        <v>50.56</v>
      </c>
      <c r="K116" s="46"/>
      <c r="L116" s="42"/>
      <c r="N116" s="122"/>
    </row>
    <row r="117" spans="1:14" s="121" customFormat="1" ht="30.75" customHeight="1">
      <c r="A117" s="214" t="s">
        <v>606</v>
      </c>
      <c r="B117" s="151" t="str">
        <f>VLOOKUP(A117,COMPOSIÇÕES!A$10:I$724,3,FALSE)</f>
        <v>SINAPI</v>
      </c>
      <c r="C117" s="152">
        <f>VLOOKUP(A117,COMPOSIÇÕES!A$10:I$724,4,FALSE)</f>
        <v>87879</v>
      </c>
      <c r="D117" s="153" t="str">
        <f>VLOOKUP(A117,COMPOSIÇÕES!A$12:I$724,5,FALSE)</f>
        <v>CHAPISCO APLICADO EM ALVENARIAS E ESTRUTURAS DE CONCRETO INTERNAS, COM COLHER DE PEDREIRO.  ARGAMASSA TRAÇO 1:3 COM PREPARO EM BETONEIRA 400L. AF_06/2014</v>
      </c>
      <c r="E117" s="154" t="str">
        <f>VLOOKUP(A117,COMPOSIÇÕES!A$9:I$724,6,FALSE)</f>
        <v>M2</v>
      </c>
      <c r="F117" s="281">
        <v>6</v>
      </c>
      <c r="G117" s="155">
        <f>VLOOKUP(A117,COMPOSIÇÕES!A$10:I$724,9,FALSE)</f>
        <v>2.66</v>
      </c>
      <c r="H117" s="155">
        <f t="shared" si="18"/>
        <v>3.46</v>
      </c>
      <c r="I117" s="155">
        <f t="shared" si="19"/>
        <v>15.96</v>
      </c>
      <c r="J117" s="156">
        <f t="shared" si="20"/>
        <v>20.76</v>
      </c>
      <c r="K117" s="46"/>
      <c r="L117" s="42"/>
      <c r="N117" s="122"/>
    </row>
    <row r="118" spans="1:14" s="121" customFormat="1" ht="48" customHeight="1">
      <c r="A118" s="214" t="s">
        <v>610</v>
      </c>
      <c r="B118" s="151" t="str">
        <f>VLOOKUP(A118,COMPOSIÇÕES!A$10:I$724,3,FALSE)</f>
        <v>SINAPI</v>
      </c>
      <c r="C118" s="152">
        <f>VLOOKUP(A118,COMPOSIÇÕES!A$10:I$724,4,FALSE)</f>
        <v>87530</v>
      </c>
      <c r="D118" s="153" t="str">
        <f>VLOOKUP(A118,COMPOSIÇÕES!A$10:I$724,5,FALSE)</f>
        <v>MASSA ÚNICA, PARA RECEBIMENTO DE PINTURA, EM ARGAMASSA TRAÇO 1:2:8, PREPARO MANUAL, APLICADA MANUALMENTE EM FACES INTERNAS DE PAREDES, ESPESSURA DE 20MM, COM EXECUÇÃO DE TALISCAS. AF_06/2014</v>
      </c>
      <c r="E118" s="154" t="str">
        <f>VLOOKUP(A118,COMPOSIÇÕES!A$9:I$724,6,FALSE)</f>
        <v>M2</v>
      </c>
      <c r="F118" s="281">
        <v>6</v>
      </c>
      <c r="G118" s="155">
        <f>VLOOKUP(A118,COMPOSIÇÕES!A$10:I$724,9,FALSE)</f>
        <v>26.72</v>
      </c>
      <c r="H118" s="155">
        <f t="shared" si="18"/>
        <v>34.71</v>
      </c>
      <c r="I118" s="155">
        <f t="shared" si="19"/>
        <v>160.32</v>
      </c>
      <c r="J118" s="156">
        <f t="shared" si="20"/>
        <v>208.26</v>
      </c>
      <c r="K118" s="46"/>
      <c r="L118" s="42"/>
      <c r="N118" s="122"/>
    </row>
    <row r="119" spans="1:14" s="121" customFormat="1" ht="39.75" customHeight="1">
      <c r="A119" s="214" t="s">
        <v>614</v>
      </c>
      <c r="B119" s="151" t="str">
        <f>VLOOKUP(A119,COMPOSIÇÕES!A$10:I$724,3,FALSE)</f>
        <v>SINAPI</v>
      </c>
      <c r="C119" s="152" t="str">
        <f>VLOOKUP(A119,COMPOSIÇÕES!A$10:I$724,4,FALSE)</f>
        <v>87266</v>
      </c>
      <c r="D119" s="153" t="str">
        <f>VLOOKUP(A119,COMPOSIÇÕES!A$12:I$724,5,FALSE)</f>
        <v>REVESTIMENTO CERÂMICO PARA PAREDES INTERNAS COM PLACAS TIPO ESMALTADA EXTRA DE DIMENSÕES 20X20 CM APLICADAS EM AMBIENTES DE ÁREA MENOR QUE 5 M² A MEIA ALTURA DAS PAREDES. AF_06/2014</v>
      </c>
      <c r="E119" s="154" t="str">
        <f>VLOOKUP(A119,COMPOSIÇÕES!A$9:I$724,6,FALSE)</f>
        <v>M2</v>
      </c>
      <c r="F119" s="281">
        <v>4</v>
      </c>
      <c r="G119" s="155">
        <f>VLOOKUP(A119,COMPOSIÇÕES!A$10:I$724,9,FALSE)</f>
        <v>53.86</v>
      </c>
      <c r="H119" s="155">
        <f t="shared" si="18"/>
        <v>69.96</v>
      </c>
      <c r="I119" s="155">
        <f t="shared" si="19"/>
        <v>215.44</v>
      </c>
      <c r="J119" s="156">
        <f t="shared" si="20"/>
        <v>279.84</v>
      </c>
      <c r="K119" s="46"/>
      <c r="L119" s="42"/>
      <c r="N119" s="122"/>
    </row>
    <row r="120" spans="1:14" s="121" customFormat="1" ht="30.75" customHeight="1">
      <c r="A120" s="214" t="s">
        <v>620</v>
      </c>
      <c r="B120" s="151" t="str">
        <f>VLOOKUP(A120,COMPOSIÇÕES!A$10:I$724,3,FALSE)</f>
        <v>SINAPI</v>
      </c>
      <c r="C120" s="152" t="str">
        <f>VLOOKUP(A120,COMPOSIÇÕES!A$10:I$724,4,FALSE)</f>
        <v>88497</v>
      </c>
      <c r="D120" s="153" t="str">
        <f>VLOOKUP(A120,COMPOSIÇÕES!A$12:I$724,5,FALSE)</f>
        <v>APLICAÇÃO E LIXAMENTO DE MASSA LÁTEX EM PAREDES, DUAS DEMÃOS. AF_06/2014</v>
      </c>
      <c r="E120" s="154" t="str">
        <f>VLOOKUP(A120,COMPOSIÇÕES!A$9:I$724,6,FALSE)</f>
        <v>M2</v>
      </c>
      <c r="F120" s="281">
        <v>20</v>
      </c>
      <c r="G120" s="155">
        <f>VLOOKUP(A120,COMPOSIÇÕES!A$10:I$724,9,FALSE)</f>
        <v>8.85</v>
      </c>
      <c r="H120" s="155">
        <f t="shared" si="18"/>
        <v>11.5</v>
      </c>
      <c r="I120" s="155">
        <f t="shared" si="19"/>
        <v>177</v>
      </c>
      <c r="J120" s="156">
        <f t="shared" si="20"/>
        <v>230</v>
      </c>
      <c r="K120" s="46"/>
      <c r="L120" s="42"/>
      <c r="N120" s="122"/>
    </row>
    <row r="121" spans="1:14" s="121" customFormat="1" ht="30.75" customHeight="1">
      <c r="A121" s="214" t="s">
        <v>625</v>
      </c>
      <c r="B121" s="151" t="str">
        <f>VLOOKUP(A121,COMPOSIÇÕES!A$10:I$724,3,FALSE)</f>
        <v>SINAPI</v>
      </c>
      <c r="C121" s="152" t="str">
        <f>VLOOKUP(A121,COMPOSIÇÕES!A$10:I$724,4,FALSE)</f>
        <v>88485</v>
      </c>
      <c r="D121" s="153" t="str">
        <f>VLOOKUP(A121,COMPOSIÇÕES!A$10:I$724,5,FALSE)</f>
        <v>APLICAÇÃO DE FUNDO SELADOR ACRÍLICO EM PAREDES, UMA DEMÃO. AF_06/2014</v>
      </c>
      <c r="E121" s="154" t="str">
        <f>VLOOKUP(A121,COMPOSIÇÕES!A$9:I$724,6,FALSE)</f>
        <v>M2</v>
      </c>
      <c r="F121" s="281">
        <v>20</v>
      </c>
      <c r="G121" s="155">
        <f>VLOOKUP(A121,COMPOSIÇÕES!A$10:I$724,9,FALSE)</f>
        <v>1.87</v>
      </c>
      <c r="H121" s="155">
        <f t="shared" si="18"/>
        <v>2.43</v>
      </c>
      <c r="I121" s="155">
        <f t="shared" si="19"/>
        <v>37.4</v>
      </c>
      <c r="J121" s="156">
        <f t="shared" si="20"/>
        <v>48.6</v>
      </c>
      <c r="K121" s="46"/>
      <c r="L121" s="42"/>
      <c r="N121" s="122"/>
    </row>
    <row r="122" spans="1:14" s="121" customFormat="1" ht="30.75" customHeight="1">
      <c r="A122" s="214" t="s">
        <v>629</v>
      </c>
      <c r="B122" s="151" t="str">
        <f>VLOOKUP(A122,COMPOSIÇÕES!A$10:I$724,3,FALSE)</f>
        <v>SINAPI</v>
      </c>
      <c r="C122" s="152" t="str">
        <f>VLOOKUP(A122,COMPOSIÇÕES!A$10:I$724,4,FALSE)</f>
        <v>88489</v>
      </c>
      <c r="D122" s="153" t="str">
        <f>VLOOKUP(A122,COMPOSIÇÕES!A$12:I$724,5,FALSE)</f>
        <v>APLICAÇÃO MANUAL DE PINTURA COM TINTA LÁTEX ACRÍLICA EM PAREDES, DUAS DEMÃOS.
 AF_06/2014</v>
      </c>
      <c r="E122" s="154" t="str">
        <f>VLOOKUP(A122,COMPOSIÇÕES!A$9:I$724,6,FALSE)</f>
        <v>M2</v>
      </c>
      <c r="F122" s="281">
        <v>20</v>
      </c>
      <c r="G122" s="155">
        <f>VLOOKUP(A122,COMPOSIÇÕES!A$10:I$724,9,FALSE)</f>
        <v>10.96</v>
      </c>
      <c r="H122" s="155">
        <f t="shared" si="18"/>
        <v>14.24</v>
      </c>
      <c r="I122" s="155">
        <f t="shared" si="19"/>
        <v>219.2</v>
      </c>
      <c r="J122" s="156">
        <f t="shared" si="20"/>
        <v>284.8</v>
      </c>
      <c r="K122" s="46"/>
      <c r="L122" s="42"/>
      <c r="N122" s="122"/>
    </row>
    <row r="123" spans="1:14" s="121" customFormat="1" ht="30.75" customHeight="1">
      <c r="A123" s="214" t="s">
        <v>633</v>
      </c>
      <c r="B123" s="151" t="str">
        <f>VLOOKUP(A123,COMPOSIÇÕES!A$10:I$724,3,FALSE)</f>
        <v>SINAPI</v>
      </c>
      <c r="C123" s="152" t="str">
        <f>VLOOKUP(A123,COMPOSIÇÕES!A$10:I$724,4,FALSE)</f>
        <v>739081</v>
      </c>
      <c r="D123" s="153" t="str">
        <f>VLOOKUP(A123,COMPOSIÇÕES!A$10:I$724,5,FALSE)</f>
        <v>CANTONEIRA DE ALUMINIO 2" x 2" PARA PROTEÇÃO DE QUINA DE PAREDE</v>
      </c>
      <c r="E123" s="154" t="str">
        <f>VLOOKUP(A123,COMPOSIÇÕES!A$9:I$724,6,FALSE)</f>
        <v>M</v>
      </c>
      <c r="F123" s="281">
        <v>12</v>
      </c>
      <c r="G123" s="155">
        <f>VLOOKUP(A123,COMPOSIÇÕES!A$10:I$724,9,FALSE)</f>
        <v>38.57</v>
      </c>
      <c r="H123" s="155">
        <f t="shared" si="18"/>
        <v>50.1</v>
      </c>
      <c r="I123" s="155">
        <f t="shared" si="19"/>
        <v>462.84</v>
      </c>
      <c r="J123" s="156">
        <f t="shared" si="20"/>
        <v>601.2</v>
      </c>
      <c r="K123" s="46"/>
      <c r="L123" s="42"/>
      <c r="N123" s="122"/>
    </row>
    <row r="124" spans="1:14" s="121" customFormat="1" ht="30.75" customHeight="1">
      <c r="A124" s="214" t="s">
        <v>634</v>
      </c>
      <c r="B124" s="151" t="str">
        <f>VLOOKUP(A124,COMPOSIÇÕES!A$10:I$724,3,FALSE)</f>
        <v>TRT7</v>
      </c>
      <c r="C124" s="152" t="str">
        <f>VLOOKUP(A124,COMPOSIÇÕES!A$10:I$724,4,FALSE)</f>
        <v>PRÓPRIA</v>
      </c>
      <c r="D124" s="153" t="str">
        <f>VLOOKUP(A124,COMPOSIÇÕES!A$12:I$724,5,FALSE)</f>
        <v>RETIRADA DE PISO PODOTÁTIL DE BORRACHA</v>
      </c>
      <c r="E124" s="154" t="str">
        <f>VLOOKUP(A124,COMPOSIÇÕES!A$9:I$724,6,FALSE)</f>
        <v>M2</v>
      </c>
      <c r="F124" s="281">
        <v>15</v>
      </c>
      <c r="G124" s="155">
        <f>VLOOKUP(A124,COMPOSIÇÕES!A$10:I$724,9,FALSE)</f>
        <v>10.69</v>
      </c>
      <c r="H124" s="155">
        <f t="shared" si="18"/>
        <v>13.89</v>
      </c>
      <c r="I124" s="155">
        <f t="shared" si="19"/>
        <v>160.35</v>
      </c>
      <c r="J124" s="156">
        <f t="shared" si="20"/>
        <v>208.35</v>
      </c>
      <c r="K124" s="46"/>
      <c r="L124" s="42"/>
      <c r="N124" s="122"/>
    </row>
    <row r="125" spans="1:14" s="121" customFormat="1" ht="30.75" customHeight="1">
      <c r="A125" s="214" t="s">
        <v>635</v>
      </c>
      <c r="B125" s="151" t="str">
        <f>VLOOKUP(A125,COMPOSIÇÕES!A$10:I$724,3,FALSE)</f>
        <v>SEINFRA</v>
      </c>
      <c r="C125" s="152" t="str">
        <f>VLOOKUP(A125,COMPOSIÇÕES!A$10:I$724,4,FALSE)</f>
        <v>C4623</v>
      </c>
      <c r="D125" s="153" t="str">
        <f>VLOOKUP(A125,COMPOSIÇÕES!A$12:I$724,5,FALSE)</f>
        <v>PISO PODOTÁTIL INTERNO EM BORRACHA 20 x 30 cm ASSENTAMENTO COM COLA VINIL (FORNECIMENTO E ASSENTAMENTO)</v>
      </c>
      <c r="E125" s="154" t="str">
        <f>VLOOKUP(A125,COMPOSIÇÕES!A$9:I$724,6,FALSE)</f>
        <v>M2</v>
      </c>
      <c r="F125" s="281">
        <v>18</v>
      </c>
      <c r="G125" s="155">
        <f>VLOOKUP(A125,COMPOSIÇÕES!A$10:I$724,9,FALSE)</f>
        <v>171.64</v>
      </c>
      <c r="H125" s="155">
        <f>ROUND(G125*(1+$J$6),2)</f>
        <v>222.94</v>
      </c>
      <c r="I125" s="155">
        <f>ROUND(F125*G125,2)</f>
        <v>3089.52</v>
      </c>
      <c r="J125" s="156">
        <f>ROUND(F125*H125,2)</f>
        <v>4012.92</v>
      </c>
      <c r="K125" s="46"/>
      <c r="L125" s="42"/>
      <c r="N125" s="122"/>
    </row>
    <row r="126" spans="1:14" s="121" customFormat="1" ht="39.75" customHeight="1">
      <c r="A126" s="214" t="s">
        <v>693</v>
      </c>
      <c r="B126" s="151" t="str">
        <f>VLOOKUP(A126,COMPOSIÇÕES!A$10:I$724,3,FALSE)</f>
        <v>ORSE</v>
      </c>
      <c r="C126" s="152">
        <f>VLOOKUP(A126,COMPOSIÇÕES!A$10:I$724,4,FALSE)</f>
        <v>8506</v>
      </c>
      <c r="D126" s="153" t="str">
        <f>VLOOKUP(A126,COMPOSIÇÕES!A$12:I$724,5,FALSE)</f>
        <v>GRADE EM FERRO COM QUADRO EM BARRA CHATA 2" x 3/8", BARRAS REDONDAS 3/4" NAS VERTICAIS, BARRAS CHATAS 2" x 1/4" NAS HORIZONTAIS , CHAPA EM AÇO E= 3mm NA HORIZONTAL E TUBO QUADRADO 50 mm x 50mm, INCLUVIVE PORTA FERROLHO E DOBRADIÇAS </v>
      </c>
      <c r="E126" s="154" t="str">
        <f>VLOOKUP(A126,COMPOSIÇÕES!A$9:I$724,6,FALSE)</f>
        <v>M2</v>
      </c>
      <c r="F126" s="281">
        <v>42</v>
      </c>
      <c r="G126" s="155">
        <f>VLOOKUP(A126,COMPOSIÇÕES!A$10:I$724,9,FALSE)</f>
        <v>352.2</v>
      </c>
      <c r="H126" s="155">
        <f>ROUND(G126*(1+$J$6),2)</f>
        <v>457.47</v>
      </c>
      <c r="I126" s="155">
        <f>ROUND(F126*G126,2)</f>
        <v>14792.4</v>
      </c>
      <c r="J126" s="156">
        <f>ROUND(F126*H126,2)</f>
        <v>19213.74</v>
      </c>
      <c r="K126" s="46"/>
      <c r="L126" s="42"/>
      <c r="N126" s="122"/>
    </row>
    <row r="127" spans="1:14" s="121" customFormat="1" ht="39.75" customHeight="1">
      <c r="A127" s="214" t="s">
        <v>716</v>
      </c>
      <c r="B127" s="151" t="str">
        <f>VLOOKUP(A127,COMPOSIÇÕES!A$10:I$724,3,FALSE)</f>
        <v>SINAPI</v>
      </c>
      <c r="C127" s="152" t="str">
        <f>VLOOKUP(A127,COMPOSIÇÕES!A$10:I$724,4,FALSE)</f>
        <v>73794/1</v>
      </c>
      <c r="D127" s="153" t="str">
        <f>VLOOKUP(A127,COMPOSIÇÕES!A$12:I$724,5,FALSE)</f>
        <v>PINTURA COM TINTA PROTETORA ACABAMENTO GRAFITE ESMALTE SOBRE SUPERFICIE METÁLICA, 2 DEMAOS</v>
      </c>
      <c r="E127" s="154" t="str">
        <f>VLOOKUP(A127,COMPOSIÇÕES!A$9:I$724,6,FALSE)</f>
        <v>M2</v>
      </c>
      <c r="F127" s="281">
        <v>105</v>
      </c>
      <c r="G127" s="155">
        <f>VLOOKUP(A127,COMPOSIÇÕES!A$10:I$724,9,FALSE)</f>
        <v>28.34</v>
      </c>
      <c r="H127" s="155">
        <f>ROUND(G127*(1+$J$6),2)</f>
        <v>36.81</v>
      </c>
      <c r="I127" s="155">
        <f>ROUND(F127*G127,2)</f>
        <v>2975.7</v>
      </c>
      <c r="J127" s="156">
        <f>ROUND(F127*H127,2)</f>
        <v>3865.05</v>
      </c>
      <c r="K127" s="46"/>
      <c r="L127" s="42"/>
      <c r="N127" s="122"/>
    </row>
    <row r="128" spans="1:14" s="121" customFormat="1" ht="39.75" customHeight="1">
      <c r="A128" s="214" t="s">
        <v>834</v>
      </c>
      <c r="B128" s="151" t="str">
        <f>VLOOKUP(A128,COMPOSIÇÕES!A$10:I$724,3,FALSE)</f>
        <v>TRT7</v>
      </c>
      <c r="C128" s="152" t="str">
        <f>VLOOKUP(A128,COMPOSIÇÕES!A$10:I$724,4,FALSE)</f>
        <v>PRÓPRIA</v>
      </c>
      <c r="D128" s="153" t="str">
        <f>VLOOKUP(A128,COMPOSIÇÕES!A$12:I$724,5,FALSE)</f>
        <v>MONTAGEM, INSTALAÇÃO E FORNECIMENTO DE CORTINA DE AR COM CONTROLE REMOTO</v>
      </c>
      <c r="E128" s="154" t="str">
        <f>VLOOKUP(A128,COMPOSIÇÕES!A$9:I$724,6,FALSE)</f>
        <v>UND</v>
      </c>
      <c r="F128" s="281">
        <v>1</v>
      </c>
      <c r="G128" s="155">
        <f>VLOOKUP(A128,COMPOSIÇÕES!A$10:I$724,9,FALSE)</f>
        <v>880.05</v>
      </c>
      <c r="H128" s="155">
        <f>ROUND(G128*(1+$J$6),2)</f>
        <v>1143.1</v>
      </c>
      <c r="I128" s="155">
        <f>ROUND(F128*G128,2)</f>
        <v>880.05</v>
      </c>
      <c r="J128" s="156">
        <f>ROUND(F128*H128,2)</f>
        <v>1143.1</v>
      </c>
      <c r="K128" s="46"/>
      <c r="L128" s="42"/>
      <c r="N128" s="122"/>
    </row>
    <row r="129" spans="1:14" s="121" customFormat="1" ht="30.75" customHeight="1">
      <c r="A129" s="49" t="s">
        <v>640</v>
      </c>
      <c r="B129" s="104"/>
      <c r="C129" s="105"/>
      <c r="D129" s="215" t="s">
        <v>124</v>
      </c>
      <c r="E129" s="107"/>
      <c r="F129" s="72"/>
      <c r="G129" s="118"/>
      <c r="H129" s="64"/>
      <c r="I129" s="64"/>
      <c r="J129" s="120">
        <f>ROUND(SUM(J130:J135),2)</f>
        <v>1564.14</v>
      </c>
      <c r="K129" s="46"/>
      <c r="L129" s="42"/>
      <c r="N129" s="122"/>
    </row>
    <row r="130" spans="1:14" s="121" customFormat="1" ht="30.75" customHeight="1">
      <c r="A130" s="214" t="s">
        <v>641</v>
      </c>
      <c r="B130" s="151" t="str">
        <f>VLOOKUP(A130,COMPOSIÇÕES!A$10:I$724,3,FALSE)</f>
        <v>SEINFRA</v>
      </c>
      <c r="C130" s="152" t="str">
        <f>VLOOKUP(A130,COMPOSIÇÕES!A$10:I$724,4,FALSE)</f>
        <v>C1179</v>
      </c>
      <c r="D130" s="153" t="str">
        <f>VLOOKUP(A130,COMPOSIÇÕES!A$10:I$724,5,FALSE)</f>
        <v>ELETRODUTO DE ALUMINIO, INCLUSIVE CONEXÕES DE 3/4"</v>
      </c>
      <c r="E130" s="154" t="str">
        <f>VLOOKUP(A130,COMPOSIÇÕES!A$9:I$724,6,FALSE)</f>
        <v>M</v>
      </c>
      <c r="F130" s="281">
        <v>18</v>
      </c>
      <c r="G130" s="155">
        <f>VLOOKUP(A130,COMPOSIÇÕES!A$10:I$724,9,FALSE)</f>
        <v>20.31</v>
      </c>
      <c r="H130" s="155">
        <f aca="true" t="shared" si="21" ref="H130:H135">ROUND(G130*(1+$J$6),2)</f>
        <v>26.38</v>
      </c>
      <c r="I130" s="155">
        <f aca="true" t="shared" si="22" ref="I130:I135">ROUND(F130*G130,2)</f>
        <v>365.58</v>
      </c>
      <c r="J130" s="156">
        <f aca="true" t="shared" si="23" ref="J130:J135">ROUND(F130*H130,2)</f>
        <v>474.84</v>
      </c>
      <c r="K130" s="46"/>
      <c r="L130" s="42"/>
      <c r="N130" s="122"/>
    </row>
    <row r="131" spans="1:14" s="121" customFormat="1" ht="30.75" customHeight="1">
      <c r="A131" s="214" t="s">
        <v>645</v>
      </c>
      <c r="B131" s="151" t="str">
        <f>VLOOKUP(A131,COMPOSIÇÕES!A$10:I$724,3,FALSE)</f>
        <v>SEINFRA</v>
      </c>
      <c r="C131" s="152" t="str">
        <f>VLOOKUP(A131,COMPOSIÇÕES!A$10:I$724,4,FALSE)</f>
        <v>C1890</v>
      </c>
      <c r="D131" s="153" t="str">
        <f>VLOOKUP(A131,COMPOSIÇÕES!A$10:I$724,5,FALSE)</f>
        <v>PETROLET ALUMINIO DE 3/4", TIPO T - X - L</v>
      </c>
      <c r="E131" s="154" t="str">
        <f>VLOOKUP(A131,COMPOSIÇÕES!A$9:I$724,6,FALSE)</f>
        <v>UND</v>
      </c>
      <c r="F131" s="281">
        <v>7</v>
      </c>
      <c r="G131" s="155">
        <f>VLOOKUP(A131,COMPOSIÇÕES!A$10:I$724,9,FALSE)</f>
        <v>19.22</v>
      </c>
      <c r="H131" s="155">
        <f t="shared" si="21"/>
        <v>24.96</v>
      </c>
      <c r="I131" s="155">
        <f t="shared" si="22"/>
        <v>134.54</v>
      </c>
      <c r="J131" s="156">
        <f t="shared" si="23"/>
        <v>174.72</v>
      </c>
      <c r="K131" s="46"/>
      <c r="L131" s="42"/>
      <c r="N131" s="122"/>
    </row>
    <row r="132" spans="1:14" s="121" customFormat="1" ht="30.75" customHeight="1">
      <c r="A132" s="214" t="s">
        <v>649</v>
      </c>
      <c r="B132" s="151" t="str">
        <f>VLOOKUP(A132,COMPOSIÇÕES!A$10:I$724,3,FALSE)</f>
        <v>SINAPI</v>
      </c>
      <c r="C132" s="152">
        <f>VLOOKUP(A132,COMPOSIÇÕES!A$10:I$724,4,FALSE)</f>
        <v>91927</v>
      </c>
      <c r="D132" s="153" t="str">
        <f>VLOOKUP(A132,COMPOSIÇÕES!A$12:I$724,5,FALSE)</f>
        <v>CABO DE COBRE FLEXÍVEL ISOLADO, 2,5 MM², ANTI-CHAMA 0,6/1,0 KV, PARA CIRCUITOS TERMINAIS - FORNECIMENTO E INSTALAÇÃO. AF_12/2015</v>
      </c>
      <c r="E132" s="154" t="str">
        <f>VLOOKUP(A132,COMPOSIÇÕES!A$9:I$724,6,FALSE)</f>
        <v>M</v>
      </c>
      <c r="F132" s="281">
        <v>80</v>
      </c>
      <c r="G132" s="155">
        <f>VLOOKUP(A132,COMPOSIÇÕES!A$10:I$724,9,FALSE)</f>
        <v>3.11</v>
      </c>
      <c r="H132" s="155">
        <f t="shared" si="21"/>
        <v>4.04</v>
      </c>
      <c r="I132" s="155">
        <f t="shared" si="22"/>
        <v>248.8</v>
      </c>
      <c r="J132" s="156">
        <f t="shared" si="23"/>
        <v>323.2</v>
      </c>
      <c r="K132" s="46"/>
      <c r="L132" s="42"/>
      <c r="N132" s="122"/>
    </row>
    <row r="133" spans="1:14" s="121" customFormat="1" ht="30.75" customHeight="1">
      <c r="A133" s="214" t="s">
        <v>654</v>
      </c>
      <c r="B133" s="151" t="str">
        <f>VLOOKUP(A133,COMPOSIÇÕES!A$10:I$724,3,FALSE)</f>
        <v>PRÓPRIA</v>
      </c>
      <c r="C133" s="152" t="str">
        <f>VLOOKUP(A133,COMPOSIÇÕES!A$10:I$724,4,FALSE)</f>
        <v>CP-C1661</v>
      </c>
      <c r="D133" s="153" t="str">
        <f>VLOOKUP(A133,COMPOSIÇÕES!A$10:I$724,5,FALSE)</f>
        <v>LUMINÁRIA FLUORESCENTE COM LÂMPADA LED TUBULAR BIVOLT T8 16W COMPLETA (2X16W)</v>
      </c>
      <c r="E133" s="154" t="str">
        <f>VLOOKUP(A133,COMPOSIÇÕES!A$9:I$724,6,FALSE)</f>
        <v>UN</v>
      </c>
      <c r="F133" s="281">
        <v>2</v>
      </c>
      <c r="G133" s="155">
        <f>VLOOKUP(A133,COMPOSIÇÕES!A$10:I$724,9,FALSE)</f>
        <v>188.55</v>
      </c>
      <c r="H133" s="155">
        <f t="shared" si="21"/>
        <v>244.91</v>
      </c>
      <c r="I133" s="155">
        <f t="shared" si="22"/>
        <v>377.1</v>
      </c>
      <c r="J133" s="156">
        <f t="shared" si="23"/>
        <v>489.82</v>
      </c>
      <c r="K133" s="46"/>
      <c r="L133" s="42"/>
      <c r="N133" s="122"/>
    </row>
    <row r="134" spans="1:14" s="121" customFormat="1" ht="30.75" customHeight="1">
      <c r="A134" s="214" t="s">
        <v>659</v>
      </c>
      <c r="B134" s="151" t="str">
        <f>VLOOKUP(A134,COMPOSIÇÕES!A$10:I$724,3,FALSE)</f>
        <v>SINAPI</v>
      </c>
      <c r="C134" s="152">
        <f>VLOOKUP(A134,COMPOSIÇÕES!A$10:I$724,4,FALSE)</f>
        <v>91953</v>
      </c>
      <c r="D134" s="153" t="str">
        <f>VLOOKUP(A134,COMPOSIÇÕES!A$12:I$724,5,FALSE)</f>
        <v>INTERRUPTOR SIMPLES (1 MÓDULO), 10A/250V, INCLUINDO SUPORTE E PLACA - FORNECIMENTO E INSTALAÇÃO. AF_12/2015</v>
      </c>
      <c r="E134" s="154" t="str">
        <f>VLOOKUP(A134,COMPOSIÇÕES!A$9:I$724,6,FALSE)</f>
        <v>UN</v>
      </c>
      <c r="F134" s="281">
        <v>1</v>
      </c>
      <c r="G134" s="155">
        <f>VLOOKUP(A134,COMPOSIÇÕES!A$10:I$724,9,FALSE)</f>
        <v>18.66</v>
      </c>
      <c r="H134" s="155">
        <f t="shared" si="21"/>
        <v>24.24</v>
      </c>
      <c r="I134" s="155">
        <f t="shared" si="22"/>
        <v>18.66</v>
      </c>
      <c r="J134" s="156">
        <f t="shared" si="23"/>
        <v>24.24</v>
      </c>
      <c r="K134" s="46"/>
      <c r="L134" s="42"/>
      <c r="N134" s="122"/>
    </row>
    <row r="135" spans="1:14" s="121" customFormat="1" ht="30.75" customHeight="1">
      <c r="A135" s="214" t="s">
        <v>662</v>
      </c>
      <c r="B135" s="151" t="str">
        <f>VLOOKUP(A135,COMPOSIÇÕES!A$10:I$724,3,FALSE)</f>
        <v>SINAPI</v>
      </c>
      <c r="C135" s="152">
        <f>VLOOKUP(A135,COMPOSIÇÕES!A$10:I$724,4,FALSE)</f>
        <v>91993</v>
      </c>
      <c r="D135" s="153" t="str">
        <f>VLOOKUP(A135,COMPOSIÇÕES!A$10:I$724,5,FALSE)</f>
        <v>TOMADA BAIXA DE EMBUTIR (1 MÓDULO), 2P+T 20 A, INCLUINDO SUPORTE E PLACA - FORNECIMENTO E INSTALAÇÃO. AF_12/2015</v>
      </c>
      <c r="E135" s="154" t="str">
        <f>VLOOKUP(A135,COMPOSIÇÕES!A$9:I$724,6,FALSE)</f>
        <v>UN</v>
      </c>
      <c r="F135" s="281">
        <v>2</v>
      </c>
      <c r="G135" s="155">
        <f>VLOOKUP(A135,COMPOSIÇÕES!A$10:I$724,9,FALSE)</f>
        <v>29.76</v>
      </c>
      <c r="H135" s="155">
        <f t="shared" si="21"/>
        <v>38.66</v>
      </c>
      <c r="I135" s="155">
        <f t="shared" si="22"/>
        <v>59.52</v>
      </c>
      <c r="J135" s="156">
        <f t="shared" si="23"/>
        <v>77.32</v>
      </c>
      <c r="K135" s="46"/>
      <c r="L135" s="42"/>
      <c r="N135" s="122"/>
    </row>
    <row r="136" spans="1:14" s="121" customFormat="1" ht="30.75" customHeight="1">
      <c r="A136" s="49" t="s">
        <v>665</v>
      </c>
      <c r="B136" s="104"/>
      <c r="C136" s="105"/>
      <c r="D136" s="106" t="s">
        <v>140</v>
      </c>
      <c r="E136" s="107"/>
      <c r="F136" s="72"/>
      <c r="G136" s="118"/>
      <c r="H136" s="64"/>
      <c r="I136" s="64"/>
      <c r="J136" s="120">
        <f>ROUND(SUM(J137:J143),2)</f>
        <v>13393.2</v>
      </c>
      <c r="K136" s="46"/>
      <c r="L136" s="42"/>
      <c r="N136" s="122"/>
    </row>
    <row r="137" spans="1:14" s="121" customFormat="1" ht="30.75" customHeight="1">
      <c r="A137" s="214" t="s">
        <v>666</v>
      </c>
      <c r="B137" s="151" t="str">
        <f>VLOOKUP(A137,COMPOSIÇÕES!A$10:I$724,3,FALSE)</f>
        <v>TRT7</v>
      </c>
      <c r="C137" s="152" t="str">
        <f>VLOOKUP(A137,COMPOSIÇÕES!A$10:I$724,4,FALSE)</f>
        <v>PRÓPRIA</v>
      </c>
      <c r="D137" s="153" t="str">
        <f>VLOOKUP(A137,COMPOSIÇÕES!A$10:I$724,5,FALSE)</f>
        <v>RELOCAÇÃO DE PLACAS COMEMORATIVAS</v>
      </c>
      <c r="E137" s="154" t="str">
        <f>VLOOKUP(A137,COMPOSIÇÕES!A$9:I$724,6,FALSE)</f>
        <v>CJ</v>
      </c>
      <c r="F137" s="281">
        <v>1</v>
      </c>
      <c r="G137" s="155">
        <f>VLOOKUP(A137,COMPOSIÇÕES!A$10:I$724,9,FALSE)</f>
        <v>30.84</v>
      </c>
      <c r="H137" s="155">
        <f aca="true" t="shared" si="24" ref="H137:H142">ROUND(G137*(1+$J$6),2)</f>
        <v>40.06</v>
      </c>
      <c r="I137" s="155">
        <f aca="true" t="shared" si="25" ref="I137:I142">ROUND(F137*G137,2)</f>
        <v>30.84</v>
      </c>
      <c r="J137" s="156">
        <f aca="true" t="shared" si="26" ref="J137:J142">ROUND(F137*H137,2)</f>
        <v>40.06</v>
      </c>
      <c r="K137" s="46"/>
      <c r="L137" s="42"/>
      <c r="N137" s="122"/>
    </row>
    <row r="138" spans="1:14" s="121" customFormat="1" ht="30.75" customHeight="1">
      <c r="A138" s="214" t="s">
        <v>669</v>
      </c>
      <c r="B138" s="151" t="str">
        <f>VLOOKUP(A138,COMPOSIÇÕES!A$10:I$724,3,FALSE)</f>
        <v>ORSE</v>
      </c>
      <c r="C138" s="152">
        <f>VLOOKUP(A138,COMPOSIÇÕES!A$10:I$724,4,FALSE)</f>
        <v>1885</v>
      </c>
      <c r="D138" s="153" t="str">
        <f>VLOOKUP(A138,COMPOSIÇÕES!A$10:I$724,5,FALSE)</f>
        <v>VIDRO TEMPERADO 10 mm, LISO, TRANSPARENTE, COM FERRAGENS</v>
      </c>
      <c r="E138" s="154" t="str">
        <f>VLOOKUP(A138,COMPOSIÇÕES!A$9:I$724,6,FALSE)</f>
        <v>m²</v>
      </c>
      <c r="F138" s="281">
        <v>28</v>
      </c>
      <c r="G138" s="155">
        <f>VLOOKUP(A138,COMPOSIÇÕES!A$10:I$724,9,FALSE)</f>
        <v>310.95</v>
      </c>
      <c r="H138" s="155">
        <f t="shared" si="24"/>
        <v>403.89</v>
      </c>
      <c r="I138" s="155">
        <f t="shared" si="25"/>
        <v>8706.6</v>
      </c>
      <c r="J138" s="156">
        <f t="shared" si="26"/>
        <v>11308.92</v>
      </c>
      <c r="K138" s="46"/>
      <c r="L138" s="42"/>
      <c r="N138" s="122"/>
    </row>
    <row r="139" spans="1:14" s="121" customFormat="1" ht="30.75" customHeight="1">
      <c r="A139" s="214" t="s">
        <v>671</v>
      </c>
      <c r="B139" s="151" t="str">
        <f>VLOOKUP(A139,COMPOSIÇÕES!A$10:I$724,3,FALSE)</f>
        <v>SEINFRA/CE</v>
      </c>
      <c r="C139" s="152" t="str">
        <f>VLOOKUP(A139,COMPOSIÇÕES!A$10:I$724,4,FALSE)</f>
        <v>C 1877</v>
      </c>
      <c r="D139" s="153" t="str">
        <f>VLOOKUP(A139,COMPOSIÇÕES!A$12:I$724,5,FALSE)</f>
        <v>PERFIL DE ALUMINIO TIPO (L - T -U)</v>
      </c>
      <c r="E139" s="154" t="str">
        <f>VLOOKUP(A139,COMPOSIÇÕES!A$9:I$724,6,FALSE)</f>
        <v>m</v>
      </c>
      <c r="F139" s="281">
        <v>40</v>
      </c>
      <c r="G139" s="155">
        <f>VLOOKUP(A139,COMPOSIÇÕES!A$10:I$724,9,FALSE)</f>
        <v>19.39</v>
      </c>
      <c r="H139" s="155">
        <f t="shared" si="24"/>
        <v>25.19</v>
      </c>
      <c r="I139" s="155">
        <f t="shared" si="25"/>
        <v>775.6</v>
      </c>
      <c r="J139" s="156">
        <f t="shared" si="26"/>
        <v>1007.6</v>
      </c>
      <c r="K139" s="46"/>
      <c r="L139" s="42"/>
      <c r="N139" s="122"/>
    </row>
    <row r="140" spans="1:14" s="121" customFormat="1" ht="30.75" customHeight="1">
      <c r="A140" s="214" t="s">
        <v>676</v>
      </c>
      <c r="B140" s="151" t="str">
        <f>VLOOKUP(A140,COMPOSIÇÕES!A$10:I$724,3,FALSE)</f>
        <v>ORSE</v>
      </c>
      <c r="C140" s="152">
        <f>VLOOKUP(A140,COMPOSIÇÕES!A$10:I$724,4,FALSE)</f>
        <v>3533</v>
      </c>
      <c r="D140" s="153" t="str">
        <f>VLOOKUP(A140,COMPOSIÇÕES!A$10:I$724,5,FALSE)</f>
        <v>TRILHO PARA FIXAÇÃO (PARTE SUPERIOR) DE PORTA DE CORRER EM PERFIL "U", INCLUSIVE ROLDADAS</v>
      </c>
      <c r="E140" s="154" t="str">
        <f>VLOOKUP(A140,COMPOSIÇÕES!A$9:I$724,6,FALSE)</f>
        <v>m</v>
      </c>
      <c r="F140" s="281">
        <v>3.6</v>
      </c>
      <c r="G140" s="155">
        <f>VLOOKUP(A140,COMPOSIÇÕES!A$10:I$724,9,FALSE)</f>
        <v>83.91</v>
      </c>
      <c r="H140" s="155">
        <f t="shared" si="24"/>
        <v>108.99</v>
      </c>
      <c r="I140" s="155">
        <f t="shared" si="25"/>
        <v>302.08</v>
      </c>
      <c r="J140" s="156">
        <f t="shared" si="26"/>
        <v>392.36</v>
      </c>
      <c r="K140" s="46"/>
      <c r="L140" s="42"/>
      <c r="N140" s="122"/>
    </row>
    <row r="141" spans="1:14" s="121" customFormat="1" ht="30.75" customHeight="1">
      <c r="A141" s="214" t="s">
        <v>681</v>
      </c>
      <c r="B141" s="151" t="str">
        <f>VLOOKUP(A141,COMPOSIÇÕES!A$10:I$724,3,FALSE)</f>
        <v>ORSE</v>
      </c>
      <c r="C141" s="152">
        <f>VLOOKUP(A141,COMPOSIÇÕES!A$10:I$724,4,FALSE)</f>
        <v>9733</v>
      </c>
      <c r="D141" s="153" t="str">
        <f>VLOOKUP(A141,COMPOSIÇÕES!A$12:I$724,5,FALSE)</f>
        <v>PUXADOR DUPLO PARA PORTA, EM ALUMINIO POLIDO, 1" , L= 40 cm , ref 3008 da VESTER OU COMPATIVEL</v>
      </c>
      <c r="E141" s="154" t="str">
        <f>VLOOKUP(A141,COMPOSIÇÕES!A$9:I$724,6,FALSE)</f>
        <v>UN</v>
      </c>
      <c r="F141" s="281">
        <v>2</v>
      </c>
      <c r="G141" s="155">
        <f>VLOOKUP(A141,COMPOSIÇÕES!A$10:I$724,9,FALSE)</f>
        <v>152.24</v>
      </c>
      <c r="H141" s="155">
        <f t="shared" si="24"/>
        <v>197.74</v>
      </c>
      <c r="I141" s="155">
        <f t="shared" si="25"/>
        <v>304.48</v>
      </c>
      <c r="J141" s="156">
        <f t="shared" si="26"/>
        <v>395.48</v>
      </c>
      <c r="K141" s="46"/>
      <c r="L141" s="42"/>
      <c r="N141" s="122"/>
    </row>
    <row r="142" spans="1:14" s="121" customFormat="1" ht="30.75" customHeight="1">
      <c r="A142" s="214" t="s">
        <v>684</v>
      </c>
      <c r="B142" s="151" t="str">
        <f>VLOOKUP(A142,COMPOSIÇÕES!A$10:I$724,3,FALSE)</f>
        <v>ORSE</v>
      </c>
      <c r="C142" s="152">
        <f>VLOOKUP(A142,COMPOSIÇÕES!A$10:I$724,4,FALSE)</f>
        <v>4662</v>
      </c>
      <c r="D142" s="153" t="str">
        <f>VLOOKUP(A142,COMPOSIÇÕES!A$10:I$724,5,FALSE)</f>
        <v>CONJUNTO DE FECHADURA E CONTRA FECHADURA BICO DE PAPAGAIO, COM ABAS, REF. AL 510 P/ ESQUADRIA DE VIDRO TEMPERADO (OU SIMILAR)</v>
      </c>
      <c r="E142" s="154" t="str">
        <f>VLOOKUP(A142,COMPOSIÇÕES!A$9:I$724,6,FALSE)</f>
        <v>UN</v>
      </c>
      <c r="F142" s="281">
        <v>1</v>
      </c>
      <c r="G142" s="155">
        <f>VLOOKUP(A142,COMPOSIÇÕES!A$10:I$724,9,FALSE)</f>
        <v>156.3</v>
      </c>
      <c r="H142" s="155">
        <f t="shared" si="24"/>
        <v>203.02</v>
      </c>
      <c r="I142" s="155">
        <f t="shared" si="25"/>
        <v>156.3</v>
      </c>
      <c r="J142" s="156">
        <f t="shared" si="26"/>
        <v>203.02</v>
      </c>
      <c r="K142" s="46"/>
      <c r="L142" s="42"/>
      <c r="N142" s="122"/>
    </row>
    <row r="143" spans="1:10" ht="16.5" customHeight="1">
      <c r="A143" s="214" t="s">
        <v>689</v>
      </c>
      <c r="B143" s="151" t="str">
        <f>VLOOKUP(A143,COMPOSIÇÕES!A$10:I$724,3,FALSE)</f>
        <v>SINAPI/CEF</v>
      </c>
      <c r="C143" s="152">
        <f>VLOOKUP(A143,COMPOSIÇÕES!A$10:I$724,4,FALSE)</f>
        <v>9537</v>
      </c>
      <c r="D143" s="153" t="str">
        <f>VLOOKUP(A143,COMPOSIÇÕES!A$10:I$724,5,FALSE)</f>
        <v>LIMPEZA FINAL DA OBRA </v>
      </c>
      <c r="E143" s="154" t="str">
        <f>VLOOKUP(A143,COMPOSIÇÕES!A$9:I$724,6,FALSE)</f>
        <v>m²</v>
      </c>
      <c r="F143" s="281">
        <v>22</v>
      </c>
      <c r="G143" s="155">
        <f>VLOOKUP(A143,COMPOSIÇÕES!A$10:I$724,9,FALSE)</f>
        <v>1.6</v>
      </c>
      <c r="H143" s="155">
        <f>ROUND(G143*(1+$J$6),2)</f>
        <v>2.08</v>
      </c>
      <c r="I143" s="155">
        <f>ROUND(F143*G143,2)</f>
        <v>35.2</v>
      </c>
      <c r="J143" s="156">
        <f>ROUND(F143*H143,2)</f>
        <v>45.76</v>
      </c>
    </row>
    <row r="144" spans="1:10" ht="24.75" customHeight="1">
      <c r="A144" s="48" t="s">
        <v>854</v>
      </c>
      <c r="B144" s="96"/>
      <c r="C144" s="97"/>
      <c r="D144" s="98" t="s">
        <v>1038</v>
      </c>
      <c r="E144" s="99"/>
      <c r="F144" s="71"/>
      <c r="G144" s="117"/>
      <c r="H144" s="63"/>
      <c r="I144" s="63"/>
      <c r="J144" s="119">
        <f>ROUND((J145+J151+J173+J180),2)</f>
        <v>28665.2</v>
      </c>
    </row>
    <row r="145" spans="1:10" ht="16.5" customHeight="1">
      <c r="A145" s="49" t="s">
        <v>853</v>
      </c>
      <c r="B145" s="104"/>
      <c r="C145" s="105"/>
      <c r="D145" s="143" t="str">
        <f>VLOOKUP(A145,COMPOSIÇÕES!A$10:I$724,5,FALSE)</f>
        <v>SERVIÇOS PRELIMINARES</v>
      </c>
      <c r="E145" s="107"/>
      <c r="F145" s="72"/>
      <c r="G145" s="118"/>
      <c r="H145" s="64"/>
      <c r="I145" s="64"/>
      <c r="J145" s="120">
        <f>ROUND(SUM(J146:J150),2)</f>
        <v>7045.13</v>
      </c>
    </row>
    <row r="146" spans="1:10" ht="24" customHeight="1">
      <c r="A146" s="214" t="s">
        <v>855</v>
      </c>
      <c r="B146" s="151" t="str">
        <f>VLOOKUP(A146,COMPOSIÇÕES!A$10:I$724,3,FALSE)</f>
        <v>TRT7</v>
      </c>
      <c r="C146" s="152" t="str">
        <f>VLOOKUP(A146,COMPOSIÇÕES!A$10:I$724,4,FALSE)</f>
        <v>T24</v>
      </c>
      <c r="D146" s="153" t="str">
        <f>VLOOKUP(A146,COMPOSIÇÕES!A$10:I$724,5,FALSE)</f>
        <v>VISITA TÉCNICA PRELIMINAR  PARA CONFERÊNCIA DE MEDIDAS COM VISTAS A FABRICAÇÃO DE VIDROS</v>
      </c>
      <c r="E146" s="154" t="str">
        <f>VLOOKUP(A146,COMPOSIÇÕES!A$9:I$724,6,FALSE)</f>
        <v>UN</v>
      </c>
      <c r="F146" s="281">
        <v>1</v>
      </c>
      <c r="G146" s="155">
        <f>VLOOKUP(A146,COMPOSIÇÕES!A$10:I$724,9,FALSE)</f>
        <v>836.32</v>
      </c>
      <c r="H146" s="155">
        <f>ROUND(G146*(1+$J$6),2)</f>
        <v>1086.3</v>
      </c>
      <c r="I146" s="155">
        <f>ROUND(F146*G146,2)</f>
        <v>836.32</v>
      </c>
      <c r="J146" s="156">
        <f>ROUND(F146*H146,2)</f>
        <v>1086.3</v>
      </c>
    </row>
    <row r="147" spans="1:10" ht="16.5" customHeight="1">
      <c r="A147" s="214" t="s">
        <v>856</v>
      </c>
      <c r="B147" s="151" t="str">
        <f>VLOOKUP(A147,COMPOSIÇÕES!A$10:I$724,3,FALSE)</f>
        <v>TRT7</v>
      </c>
      <c r="C147" s="152" t="str">
        <f>VLOOKUP(A147,COMPOSIÇÕES!A$10:I$724,4,FALSE)</f>
        <v>T24</v>
      </c>
      <c r="D147" s="153" t="str">
        <f>VLOOKUP(A147,COMPOSIÇÕES!A$10:I$724,5,FALSE)</f>
        <v>ANOTAÇÃO DE RESPONSABILIDADE TÉCNICA CONTRATOS </v>
      </c>
      <c r="E147" s="154" t="str">
        <f>VLOOKUP(A147,COMPOSIÇÕES!A$9:I$724,6,FALSE)</f>
        <v>UN</v>
      </c>
      <c r="F147" s="281">
        <v>1</v>
      </c>
      <c r="G147" s="155">
        <f>VLOOKUP(A147,COMPOSIÇÕES!A$10:I$724,9,FALSE)</f>
        <v>142.88</v>
      </c>
      <c r="H147" s="155">
        <f>ROUND(G147*(1+$J$6),2)</f>
        <v>185.59</v>
      </c>
      <c r="I147" s="155">
        <f>ROUND(F147*G147,2)</f>
        <v>142.88</v>
      </c>
      <c r="J147" s="156">
        <f>ROUND(F147*H147,2)</f>
        <v>185.59</v>
      </c>
    </row>
    <row r="148" spans="1:10" ht="16.5" customHeight="1">
      <c r="A148" s="214" t="s">
        <v>857</v>
      </c>
      <c r="B148" s="151" t="str">
        <f>VLOOKUP(A148,COMPOSIÇÕES!A$10:I$724,3,FALSE)</f>
        <v>TRT7</v>
      </c>
      <c r="C148" s="152" t="str">
        <f>VLOOKUP(A148,COMPOSIÇÕES!A$10:I$724,4,FALSE)</f>
        <v>PROPRIA</v>
      </c>
      <c r="D148" s="153" t="str">
        <f>VLOOKUP(A148,COMPOSIÇÕES!A$12:I$724,5,FALSE)</f>
        <v>ADMINISTRAÇÃO E SUPERVISÃO DOS SERVIÇOS</v>
      </c>
      <c r="E148" s="154" t="str">
        <f>VLOOKUP(A148,COMPOSIÇÕES!A$9:I$724,6,FALSE)</f>
        <v>UN</v>
      </c>
      <c r="F148" s="281">
        <v>1</v>
      </c>
      <c r="G148" s="155">
        <f>VLOOKUP(A148,COMPOSIÇÕES!A$10:I$724,9,FALSE)</f>
        <v>1902.68</v>
      </c>
      <c r="H148" s="155">
        <f>ROUND(G148*(1+$J$6),2)</f>
        <v>2471.39</v>
      </c>
      <c r="I148" s="155">
        <f>ROUND(F148*G148,2)</f>
        <v>1902.68</v>
      </c>
      <c r="J148" s="156">
        <f>ROUND(F148*H148,2)</f>
        <v>2471.39</v>
      </c>
    </row>
    <row r="149" spans="1:10" ht="16.5" customHeight="1">
      <c r="A149" s="214" t="s">
        <v>858</v>
      </c>
      <c r="B149" s="151" t="str">
        <f>VLOOKUP(A149,COMPOSIÇÕES!A$10:I$724,3,FALSE)</f>
        <v>ORSE</v>
      </c>
      <c r="C149" s="152">
        <f>VLOOKUP(A149,COMPOSIÇÕES!A$10:I$724,4,FALSE)</f>
        <v>9203</v>
      </c>
      <c r="D149" s="153" t="str">
        <f>VLOOKUP(A149,COMPOSIÇÕES!A$10:I$724,5,FALSE)</f>
        <v>TRANSPORTES COMERCIAL COM CAMINHÃO CARROCERIA EM RODOVIA PAVIMENTADA</v>
      </c>
      <c r="E149" s="154" t="str">
        <f>VLOOKUP(A149,COMPOSIÇÕES!A$9:I$724,6,FALSE)</f>
        <v>TKM</v>
      </c>
      <c r="F149" s="281">
        <v>804</v>
      </c>
      <c r="G149" s="155">
        <f>VLOOKUP(A149,COMPOSIÇÕES!A$10:I$724,9,FALSE)</f>
        <v>0.5</v>
      </c>
      <c r="H149" s="155">
        <f>ROUND(G149*(1+$J$6),2)</f>
        <v>0.65</v>
      </c>
      <c r="I149" s="155">
        <f>ROUND(F149*G149,2)</f>
        <v>402</v>
      </c>
      <c r="J149" s="156">
        <f>ROUND(F149*H149,2)</f>
        <v>522.6</v>
      </c>
    </row>
    <row r="150" spans="1:10" ht="16.5" customHeight="1">
      <c r="A150" s="214" t="s">
        <v>859</v>
      </c>
      <c r="B150" s="151" t="str">
        <f>VLOOKUP(A150,COMPOSIÇÕES!A$10:I$724,3,FALSE)</f>
        <v>SINAPI/CEF</v>
      </c>
      <c r="C150" s="152" t="str">
        <f>VLOOKUP(A150,COMPOSIÇÕES!A$10:I$724,4,FALSE)</f>
        <v>98458</v>
      </c>
      <c r="D150" s="153" t="str">
        <f>VLOOKUP(A150,COMPOSIÇÕES!A$10:I$724,5,FALSE)</f>
        <v>TAPUME COM COMPENSADO DE MADEIRA. AF_05/2018</v>
      </c>
      <c r="E150" s="154" t="str">
        <f>VLOOKUP(A150,COMPOSIÇÕES!A$9:I$724,6,FALSE)</f>
        <v>M2</v>
      </c>
      <c r="F150" s="281">
        <v>25</v>
      </c>
      <c r="G150" s="155">
        <f>VLOOKUP(A150,COMPOSIÇÕES!A$10:I$724,9,FALSE)</f>
        <v>85.59</v>
      </c>
      <c r="H150" s="155">
        <f>ROUND(G150*(1+$J$6),2)</f>
        <v>111.17</v>
      </c>
      <c r="I150" s="155">
        <f>ROUND(F150*G150,2)</f>
        <v>2139.75</v>
      </c>
      <c r="J150" s="156">
        <f>ROUND(F150*H150,2)</f>
        <v>2779.25</v>
      </c>
    </row>
    <row r="151" spans="1:10" ht="16.5" customHeight="1">
      <c r="A151" s="49" t="s">
        <v>860</v>
      </c>
      <c r="B151" s="104"/>
      <c r="C151" s="105"/>
      <c r="D151" s="106" t="s">
        <v>141</v>
      </c>
      <c r="E151" s="107"/>
      <c r="F151" s="72"/>
      <c r="G151" s="118"/>
      <c r="H151" s="64"/>
      <c r="I151" s="64"/>
      <c r="J151" s="120">
        <f>ROUND(SUM(J152:J172),2)</f>
        <v>6662.73</v>
      </c>
    </row>
    <row r="152" spans="1:10" ht="16.5" customHeight="1">
      <c r="A152" s="214" t="s">
        <v>861</v>
      </c>
      <c r="B152" s="151" t="str">
        <f>VLOOKUP(A152,COMPOSIÇÕES!A$10:I$724,3,FALSE)</f>
        <v>ORSE</v>
      </c>
      <c r="C152" s="152">
        <f>VLOOKUP(A152,COMPOSIÇÕES!A$10:I$724,4,FALSE)</f>
        <v>3472</v>
      </c>
      <c r="D152" s="153" t="str">
        <f>VLOOKUP(A152,COMPOSIÇÕES!A$10:I$724,5,FALSE)</f>
        <v>ESCORAMENTO EM MADEIRA PARA EDIFICAÇÕES C/ VIGAS E LAJES</v>
      </c>
      <c r="E152" s="154" t="str">
        <f>VLOOKUP(A152,COMPOSIÇÕES!A$9:I$724,6,FALSE)</f>
        <v>M²</v>
      </c>
      <c r="F152" s="281">
        <v>10</v>
      </c>
      <c r="G152" s="155">
        <f>VLOOKUP(A152,COMPOSIÇÕES!A$10:I$724,9,FALSE)</f>
        <v>45.64</v>
      </c>
      <c r="H152" s="155">
        <f aca="true" t="shared" si="27" ref="H152:H157">ROUND(G152*(1+$J$6),2)</f>
        <v>59.28</v>
      </c>
      <c r="I152" s="155">
        <f aca="true" t="shared" si="28" ref="I152:I157">ROUND(F152*G152,2)</f>
        <v>456.4</v>
      </c>
      <c r="J152" s="156">
        <f aca="true" t="shared" si="29" ref="J152:J157">ROUND(F152*H152,2)</f>
        <v>592.8</v>
      </c>
    </row>
    <row r="153" spans="1:10" ht="27.75" customHeight="1">
      <c r="A153" s="214" t="s">
        <v>862</v>
      </c>
      <c r="B153" s="151" t="str">
        <f>VLOOKUP(A153,COMPOSIÇÕES!A$10:I$724,3,FALSE)</f>
        <v>SINAPI</v>
      </c>
      <c r="C153" s="152">
        <f>VLOOKUP(A153,COMPOSIÇÕES!A$10:I$724,4,FALSE)</f>
        <v>97622</v>
      </c>
      <c r="D153" s="153" t="str">
        <f>VLOOKUP(A153,COMPOSIÇÕES!A$10:I$724,5,FALSE)</f>
        <v>DEMOLIÇÃO DE ALVENARIA DE BLOCO FURADO DE FORMA MANUAL SEM REAPROVEITAMENTO AF 12/2017</v>
      </c>
      <c r="E153" s="154" t="str">
        <f>VLOOKUP(A153,COMPOSIÇÕES!A$9:I$724,6,FALSE)</f>
        <v>M3</v>
      </c>
      <c r="F153" s="281">
        <v>1.6</v>
      </c>
      <c r="G153" s="155">
        <f>VLOOKUP(A153,COMPOSIÇÕES!A$10:I$724,9,FALSE)</f>
        <v>35.21</v>
      </c>
      <c r="H153" s="155">
        <f t="shared" si="27"/>
        <v>45.73</v>
      </c>
      <c r="I153" s="155">
        <f t="shared" si="28"/>
        <v>56.34</v>
      </c>
      <c r="J153" s="156">
        <f t="shared" si="29"/>
        <v>73.17</v>
      </c>
    </row>
    <row r="154" spans="1:10" ht="16.5" customHeight="1">
      <c r="A154" s="214" t="s">
        <v>863</v>
      </c>
      <c r="B154" s="151" t="str">
        <f>VLOOKUP(A154,COMPOSIÇÕES!A$10:I$724,3,FALSE)</f>
        <v>SEINFRA/CE</v>
      </c>
      <c r="C154" s="152" t="str">
        <f>VLOOKUP(A154,COMPOSIÇÕES!A$10:I$724,4,FALSE)</f>
        <v>C1048</v>
      </c>
      <c r="D154" s="153" t="str">
        <f>VLOOKUP(A154,COMPOSIÇÕES!A$12:I$724,5,FALSE)</f>
        <v>DEMOLIÇÃO DE CONCRETO COM MARTELETE PNEUMÁTICO</v>
      </c>
      <c r="E154" s="154" t="str">
        <f>VLOOKUP(A154,COMPOSIÇÕES!A$9:I$724,6,FALSE)</f>
        <v>M3</v>
      </c>
      <c r="F154" s="281">
        <v>0.2</v>
      </c>
      <c r="G154" s="155">
        <f>VLOOKUP(A154,COMPOSIÇÕES!A$10:I$724,9,FALSE)</f>
        <v>390.74</v>
      </c>
      <c r="H154" s="155">
        <f t="shared" si="27"/>
        <v>507.53</v>
      </c>
      <c r="I154" s="155">
        <f t="shared" si="28"/>
        <v>78.15</v>
      </c>
      <c r="J154" s="156">
        <f t="shared" si="29"/>
        <v>101.51</v>
      </c>
    </row>
    <row r="155" spans="1:10" ht="16.5" customHeight="1">
      <c r="A155" s="214" t="s">
        <v>864</v>
      </c>
      <c r="B155" s="151" t="str">
        <f>VLOOKUP(A155,COMPOSIÇÕES!A$10:I$724,3,FALSE)</f>
        <v>SINAPI/CEF</v>
      </c>
      <c r="C155" s="152">
        <f>VLOOKUP(A155,COMPOSIÇÕES!A$10:I$724,4,FALSE)</f>
        <v>72142</v>
      </c>
      <c r="D155" s="153" t="str">
        <f>VLOOKUP(A155,COMPOSIÇÕES!A$10:I$724,5,FALSE)</f>
        <v>RETIRADA DE FOLHAS DE PORTA OU JANELA</v>
      </c>
      <c r="E155" s="154" t="str">
        <f>VLOOKUP(A155,COMPOSIÇÕES!A$9:I$724,6,FALSE)</f>
        <v>UN</v>
      </c>
      <c r="F155" s="281">
        <v>4</v>
      </c>
      <c r="G155" s="155">
        <f>VLOOKUP(A155,COMPOSIÇÕES!A$10:I$724,9,FALSE)</f>
        <v>8.27</v>
      </c>
      <c r="H155" s="155">
        <f t="shared" si="27"/>
        <v>10.74</v>
      </c>
      <c r="I155" s="155">
        <f t="shared" si="28"/>
        <v>33.08</v>
      </c>
      <c r="J155" s="156">
        <f t="shared" si="29"/>
        <v>42.96</v>
      </c>
    </row>
    <row r="156" spans="1:10" ht="16.5" customHeight="1">
      <c r="A156" s="214" t="s">
        <v>865</v>
      </c>
      <c r="B156" s="151" t="str">
        <f>VLOOKUP(A156,COMPOSIÇÕES!A$10:I$724,3,FALSE)</f>
        <v>SEINFRA/CE</v>
      </c>
      <c r="C156" s="152" t="str">
        <f>VLOOKUP(A156,COMPOSIÇÕES!A$10:I$724,4,FALSE)</f>
        <v>C0702</v>
      </c>
      <c r="D156" s="153" t="str">
        <f>VLOOKUP(A156,COMPOSIÇÕES!A$12:I$724,5,FALSE)</f>
        <v>CARGA MANUAL DE ENTULHO EM CAMINHÃO BASCULANTE</v>
      </c>
      <c r="E156" s="154" t="str">
        <f>VLOOKUP(A156,COMPOSIÇÕES!A$9:I$724,6,FALSE)</f>
        <v>M3</v>
      </c>
      <c r="F156" s="281">
        <v>2</v>
      </c>
      <c r="G156" s="155">
        <f>VLOOKUP(A156,COMPOSIÇÕES!A$10:I$724,9,FALSE)</f>
        <v>20.04</v>
      </c>
      <c r="H156" s="155">
        <f t="shared" si="27"/>
        <v>26.03</v>
      </c>
      <c r="I156" s="155">
        <f t="shared" si="28"/>
        <v>40.08</v>
      </c>
      <c r="J156" s="156">
        <f t="shared" si="29"/>
        <v>52.06</v>
      </c>
    </row>
    <row r="157" spans="1:10" ht="16.5" customHeight="1">
      <c r="A157" s="214" t="s">
        <v>866</v>
      </c>
      <c r="B157" s="151" t="str">
        <f>VLOOKUP(A157,COMPOSIÇÕES!A$10:I$724,3,FALSE)</f>
        <v>SEINFRA/CE</v>
      </c>
      <c r="C157" s="152" t="str">
        <f>VLOOKUP(A157,COMPOSIÇÕES!A$10:I$724,4,FALSE)</f>
        <v>C2533</v>
      </c>
      <c r="D157" s="153" t="str">
        <f>VLOOKUP(A157,COMPOSIÇÕES!A$12:I$724,5,FALSE)</f>
        <v>TRANSPORTE DE MATERIAL, EXCETO ROCHA EM CAMINHAO ATÉ 5 KM</v>
      </c>
      <c r="E157" s="154" t="str">
        <f>VLOOKUP(A157,COMPOSIÇÕES!A$9:I$724,6,FALSE)</f>
        <v>M3</v>
      </c>
      <c r="F157" s="281">
        <v>2</v>
      </c>
      <c r="G157" s="155">
        <f>VLOOKUP(A157,COMPOSIÇÕES!A$10:I$724,9,FALSE)</f>
        <v>21.79</v>
      </c>
      <c r="H157" s="155">
        <f t="shared" si="27"/>
        <v>28.3</v>
      </c>
      <c r="I157" s="155">
        <f t="shared" si="28"/>
        <v>43.58</v>
      </c>
      <c r="J157" s="156">
        <f t="shared" si="29"/>
        <v>56.6</v>
      </c>
    </row>
    <row r="158" spans="1:10" ht="16.5" customHeight="1">
      <c r="A158" s="214" t="s">
        <v>867</v>
      </c>
      <c r="B158" s="151" t="str">
        <f>VLOOKUP(A158,COMPOSIÇÕES!A$10:I$724,3,FALSE)</f>
        <v>SEINFRA/CE</v>
      </c>
      <c r="C158" s="152" t="str">
        <f>VLOOKUP(A158,COMPOSIÇÕES!A$10:I$724,4,FALSE)</f>
        <v>C1879</v>
      </c>
      <c r="D158" s="153" t="str">
        <f>VLOOKUP(A158,COMPOSIÇÕES!A$10:I$724,5,FALSE)</f>
        <v>PERFIL METÁLICO "I" PRÉ-PINTADO COM H=200mm</v>
      </c>
      <c r="E158" s="154" t="str">
        <f>VLOOKUP(A158,COMPOSIÇÕES!A$9:I$724,6,FALSE)</f>
        <v>M</v>
      </c>
      <c r="F158" s="281">
        <v>4</v>
      </c>
      <c r="G158" s="155">
        <f>VLOOKUP(A158,COMPOSIÇÕES!A$10:I$724,9,FALSE)</f>
        <v>278.34</v>
      </c>
      <c r="H158" s="155">
        <f aca="true" t="shared" si="30" ref="H158:H172">ROUND(G158*(1+$J$6),2)</f>
        <v>361.54</v>
      </c>
      <c r="I158" s="155">
        <f aca="true" t="shared" si="31" ref="I158:I171">ROUND(F158*G158,2)</f>
        <v>1113.36</v>
      </c>
      <c r="J158" s="156">
        <f aca="true" t="shared" si="32" ref="J158:J171">ROUND(F158*H158,2)</f>
        <v>1446.16</v>
      </c>
    </row>
    <row r="159" spans="1:10" ht="16.5" customHeight="1">
      <c r="A159" s="214" t="s">
        <v>868</v>
      </c>
      <c r="B159" s="151" t="str">
        <f>VLOOKUP(A159,COMPOSIÇÕES!A$10:I$724,3,FALSE)</f>
        <v>SEINFRA/CE</v>
      </c>
      <c r="C159" s="152" t="str">
        <f>VLOOKUP(A159,COMPOSIÇÕES!A$10:I$724,4,FALSE)</f>
        <v>C1405</v>
      </c>
      <c r="D159" s="153" t="str">
        <f>VLOOKUP(A159,COMPOSIÇÕES!A$10:I$724,5,FALSE)</f>
        <v>FORMA PLANA CHAPA COMPENSADA RESINADA, ESP=12mm </v>
      </c>
      <c r="E159" s="154" t="str">
        <f>VLOOKUP(A159,COMPOSIÇÕES!A$9:I$724,6,FALSE)</f>
        <v>M2</v>
      </c>
      <c r="F159" s="281">
        <v>4</v>
      </c>
      <c r="G159" s="155">
        <f>VLOOKUP(A159,COMPOSIÇÕES!A$10:I$724,9,FALSE)</f>
        <v>110.76</v>
      </c>
      <c r="H159" s="155">
        <f t="shared" si="30"/>
        <v>143.87</v>
      </c>
      <c r="I159" s="155">
        <f t="shared" si="31"/>
        <v>443.04</v>
      </c>
      <c r="J159" s="156">
        <f t="shared" si="32"/>
        <v>575.48</v>
      </c>
    </row>
    <row r="160" spans="1:10" ht="16.5" customHeight="1">
      <c r="A160" s="214" t="s">
        <v>869</v>
      </c>
      <c r="B160" s="151" t="str">
        <f>VLOOKUP(A160,COMPOSIÇÕES!A$10:I$724,3,FALSE)</f>
        <v>SEINFRA/CE</v>
      </c>
      <c r="C160" s="152" t="str">
        <f>VLOOKUP(A160,COMPOSIÇÕES!A$10:I$724,4,FALSE)</f>
        <v>C4151</v>
      </c>
      <c r="D160" s="153" t="str">
        <f>VLOOKUP(A160,COMPOSIÇÕES!A$12:I$724,5,FALSE)</f>
        <v>ARMADURA DE AÇO CA 50/60</v>
      </c>
      <c r="E160" s="154" t="str">
        <f>VLOOKUP(A160,COMPOSIÇÕES!A$9:I$724,6,FALSE)</f>
        <v>KG</v>
      </c>
      <c r="F160" s="281">
        <v>30</v>
      </c>
      <c r="G160" s="155">
        <f>VLOOKUP(A160,COMPOSIÇÕES!A$10:I$724,9,FALSE)</f>
        <v>7.45</v>
      </c>
      <c r="H160" s="155">
        <f t="shared" si="30"/>
        <v>9.68</v>
      </c>
      <c r="I160" s="155">
        <f t="shared" si="31"/>
        <v>223.5</v>
      </c>
      <c r="J160" s="156">
        <f t="shared" si="32"/>
        <v>290.4</v>
      </c>
    </row>
    <row r="161" spans="1:10" ht="27.75" customHeight="1">
      <c r="A161" s="214" t="s">
        <v>870</v>
      </c>
      <c r="B161" s="151" t="str">
        <f>VLOOKUP(A161,COMPOSIÇÕES!A$10:I$724,3,FALSE)</f>
        <v>SINAPI</v>
      </c>
      <c r="C161" s="152" t="str">
        <f>VLOOKUP(A161,COMPOSIÇÕES!A$10:I$724,4,FALSE)</f>
        <v>94965</v>
      </c>
      <c r="D161" s="153" t="str">
        <f>VLOOKUP(A161,COMPOSIÇÕES!A$10:I$724,5,FALSE)</f>
        <v>CONCRETO FCK = 25MPA, TRAÇO 1:2,3:2,7 (CIMENTO/ AREIA MÉDIA/ BRITA 1)  - PREPARO MECÂNICO COM BETONEIRA 400 L. AF_07/2016</v>
      </c>
      <c r="E161" s="154" t="str">
        <f>VLOOKUP(A161,COMPOSIÇÕES!A$9:I$724,6,FALSE)</f>
        <v>M3</v>
      </c>
      <c r="F161" s="281">
        <v>0.2</v>
      </c>
      <c r="G161" s="155">
        <f>VLOOKUP(A161,COMPOSIÇÕES!A$10:I$724,9,FALSE)</f>
        <v>296.11</v>
      </c>
      <c r="H161" s="155">
        <f t="shared" si="30"/>
        <v>384.62</v>
      </c>
      <c r="I161" s="155">
        <f t="shared" si="31"/>
        <v>59.22</v>
      </c>
      <c r="J161" s="156">
        <f t="shared" si="32"/>
        <v>76.92</v>
      </c>
    </row>
    <row r="162" spans="1:10" ht="22.5" customHeight="1">
      <c r="A162" s="214" t="s">
        <v>871</v>
      </c>
      <c r="B162" s="151" t="str">
        <f>VLOOKUP(A162,COMPOSIÇÕES!A$10:I$724,3,FALSE)</f>
        <v>SEINFRA/CE</v>
      </c>
      <c r="C162" s="152" t="str">
        <f>VLOOKUP(A162,COMPOSIÇÕES!A$10:I$724,4,FALSE)</f>
        <v>C1603</v>
      </c>
      <c r="D162" s="153" t="str">
        <f>VLOOKUP(A162,COMPOSIÇÕES!A$12:I$724,5,FALSE)</f>
        <v>LANÇAMENTO E APLICAÇÃO DE CONCRETO C/ ELEVAÇÃO</v>
      </c>
      <c r="E162" s="154" t="str">
        <f>VLOOKUP(A162,COMPOSIÇÕES!A$9:I$724,6,FALSE)</f>
        <v>M3</v>
      </c>
      <c r="F162" s="281">
        <v>0.2</v>
      </c>
      <c r="G162" s="155">
        <f>VLOOKUP(A162,COMPOSIÇÕES!A$10:I$724,9,FALSE)</f>
        <v>194.61</v>
      </c>
      <c r="H162" s="155">
        <f t="shared" si="30"/>
        <v>252.78</v>
      </c>
      <c r="I162" s="155">
        <f t="shared" si="31"/>
        <v>38.92</v>
      </c>
      <c r="J162" s="156">
        <f t="shared" si="32"/>
        <v>50.56</v>
      </c>
    </row>
    <row r="163" spans="1:10" ht="24" customHeight="1">
      <c r="A163" s="214" t="s">
        <v>872</v>
      </c>
      <c r="B163" s="151" t="str">
        <f>VLOOKUP(A163,COMPOSIÇÕES!A$10:I$724,3,FALSE)</f>
        <v>SINAPI</v>
      </c>
      <c r="C163" s="152">
        <f>VLOOKUP(A163,COMPOSIÇÕES!A$10:I$724,4,FALSE)</f>
        <v>87879</v>
      </c>
      <c r="D163" s="153" t="str">
        <f>VLOOKUP(A163,COMPOSIÇÕES!A$10:I$724,5,FALSE)</f>
        <v>CHAPISCO APLICADO EM ALVENARIAS E ESTRUTURAS DE CONCRETO INTERNAS, COM COLHER DE PEDREIRO.  ARGAMASSA TRAÇO 1:3 COM PREPARO EM BETONEIRA 400L. AF_06/2014</v>
      </c>
      <c r="E163" s="154" t="str">
        <f>VLOOKUP(A163,COMPOSIÇÕES!A$9:I$724,6,FALSE)</f>
        <v>M2</v>
      </c>
      <c r="F163" s="281">
        <v>6</v>
      </c>
      <c r="G163" s="155">
        <f>VLOOKUP(A163,COMPOSIÇÕES!A$10:I$724,9,FALSE)</f>
        <v>2.66</v>
      </c>
      <c r="H163" s="155">
        <f t="shared" si="30"/>
        <v>3.46</v>
      </c>
      <c r="I163" s="155">
        <f t="shared" si="31"/>
        <v>15.96</v>
      </c>
      <c r="J163" s="156">
        <f t="shared" si="32"/>
        <v>20.76</v>
      </c>
    </row>
    <row r="164" spans="1:10" ht="25.5" customHeight="1">
      <c r="A164" s="214" t="s">
        <v>873</v>
      </c>
      <c r="B164" s="151" t="str">
        <f>VLOOKUP(A164,COMPOSIÇÕES!A$10:I$724,3,FALSE)</f>
        <v>SINAPI</v>
      </c>
      <c r="C164" s="152">
        <f>VLOOKUP(A164,COMPOSIÇÕES!A$10:I$724,4,FALSE)</f>
        <v>87530</v>
      </c>
      <c r="D164" s="153" t="str">
        <f>VLOOKUP(A164,COMPOSIÇÕES!A$12:I$724,5,FALSE)</f>
        <v>MASSA ÚNICA, PARA RECEBIMENTO DE PINTURA, EM ARGAMASSA TRAÇO 1:2:8, PREPARO MANUAL, APLICADA MANUALMENTE EM FACES INTERNAS DE PAREDES, ESPESSURA DE 20MM, COM EXECUÇÃO DE TALISCAS. AF_06/2014</v>
      </c>
      <c r="E164" s="154" t="str">
        <f>VLOOKUP(A164,COMPOSIÇÕES!A$9:I$724,6,FALSE)</f>
        <v>M2</v>
      </c>
      <c r="F164" s="281">
        <v>6</v>
      </c>
      <c r="G164" s="155">
        <f>VLOOKUP(A164,COMPOSIÇÕES!A$10:I$724,9,FALSE)</f>
        <v>26.72</v>
      </c>
      <c r="H164" s="155">
        <f t="shared" si="30"/>
        <v>34.71</v>
      </c>
      <c r="I164" s="155">
        <f t="shared" si="31"/>
        <v>160.32</v>
      </c>
      <c r="J164" s="156">
        <f t="shared" si="32"/>
        <v>208.26</v>
      </c>
    </row>
    <row r="165" spans="1:10" ht="36.75" customHeight="1">
      <c r="A165" s="214" t="s">
        <v>874</v>
      </c>
      <c r="B165" s="151" t="str">
        <f>VLOOKUP(A165,COMPOSIÇÕES!A$10:I$724,3,FALSE)</f>
        <v>SINAPI</v>
      </c>
      <c r="C165" s="152" t="str">
        <f>VLOOKUP(A165,COMPOSIÇÕES!A$10:I$724,4,FALSE)</f>
        <v>87266</v>
      </c>
      <c r="D165" s="153" t="str">
        <f>VLOOKUP(A165,COMPOSIÇÕES!A$10:I$724,5,FALSE)</f>
        <v>REVESTIMENTO CERÂMICO PARA PAREDES INTERNAS COM PLACAS TIPO ESMALTADA EXTRA DE DIMENSÕES 20X20 CM APLICADAS EM AMBIENTES DE ÁREA MENOR QUE 5 M² A MEIA ALTURA DAS PAREDES. AF_06/2014</v>
      </c>
      <c r="E165" s="154" t="str">
        <f>VLOOKUP(A165,COMPOSIÇÕES!A$9:I$724,6,FALSE)</f>
        <v>M2</v>
      </c>
      <c r="F165" s="281">
        <v>4</v>
      </c>
      <c r="G165" s="155">
        <f>VLOOKUP(A165,COMPOSIÇÕES!A$10:I$724,9,FALSE)</f>
        <v>53.86</v>
      </c>
      <c r="H165" s="155">
        <f t="shared" si="30"/>
        <v>69.96</v>
      </c>
      <c r="I165" s="155">
        <f t="shared" si="31"/>
        <v>215.44</v>
      </c>
      <c r="J165" s="156">
        <f t="shared" si="32"/>
        <v>279.84</v>
      </c>
    </row>
    <row r="166" spans="1:10" ht="16.5" customHeight="1">
      <c r="A166" s="214" t="s">
        <v>875</v>
      </c>
      <c r="B166" s="151" t="str">
        <f>VLOOKUP(A166,COMPOSIÇÕES!A$10:I$724,3,FALSE)</f>
        <v>SINAPI</v>
      </c>
      <c r="C166" s="152" t="str">
        <f>VLOOKUP(A166,COMPOSIÇÕES!A$10:I$724,4,FALSE)</f>
        <v>88497</v>
      </c>
      <c r="D166" s="153" t="str">
        <f>VLOOKUP(A166,COMPOSIÇÕES!A$12:I$724,5,FALSE)</f>
        <v>APLICAÇÃO E LIXAMENTO DE MASSA LÁTEX EM PAREDES, DUAS DEMÃOS. AF_06/2014</v>
      </c>
      <c r="E166" s="154" t="str">
        <f>VLOOKUP(A166,COMPOSIÇÕES!A$9:I$724,6,FALSE)</f>
        <v>M2</v>
      </c>
      <c r="F166" s="281">
        <v>20</v>
      </c>
      <c r="G166" s="155">
        <f>VLOOKUP(A166,COMPOSIÇÕES!A$10:I$724,9,FALSE)</f>
        <v>8.85</v>
      </c>
      <c r="H166" s="155">
        <f t="shared" si="30"/>
        <v>11.5</v>
      </c>
      <c r="I166" s="155">
        <f t="shared" si="31"/>
        <v>177</v>
      </c>
      <c r="J166" s="156">
        <f t="shared" si="32"/>
        <v>230</v>
      </c>
    </row>
    <row r="167" spans="1:10" ht="16.5" customHeight="1">
      <c r="A167" s="214" t="s">
        <v>876</v>
      </c>
      <c r="B167" s="151" t="str">
        <f>VLOOKUP(A167,COMPOSIÇÕES!A$10:I$724,3,FALSE)</f>
        <v>SINAPI</v>
      </c>
      <c r="C167" s="152" t="str">
        <f>VLOOKUP(A167,COMPOSIÇÕES!A$10:I$724,4,FALSE)</f>
        <v>88485</v>
      </c>
      <c r="D167" s="153" t="str">
        <f>VLOOKUP(A167,COMPOSIÇÕES!A$12:I$724,5,FALSE)</f>
        <v>APLICAÇÃO DE FUNDO SELADOR ACRÍLICO EM PAREDES, UMA DEMÃO. AF_06/2014</v>
      </c>
      <c r="E167" s="154" t="str">
        <f>VLOOKUP(A167,COMPOSIÇÕES!A$9:I$724,6,FALSE)</f>
        <v>M2</v>
      </c>
      <c r="F167" s="281">
        <v>20</v>
      </c>
      <c r="G167" s="155">
        <f>VLOOKUP(A167,COMPOSIÇÕES!A$10:I$724,9,FALSE)</f>
        <v>1.87</v>
      </c>
      <c r="H167" s="155">
        <f t="shared" si="30"/>
        <v>2.43</v>
      </c>
      <c r="I167" s="155">
        <f t="shared" si="31"/>
        <v>37.4</v>
      </c>
      <c r="J167" s="156">
        <f t="shared" si="32"/>
        <v>48.6</v>
      </c>
    </row>
    <row r="168" spans="1:10" ht="30.75" customHeight="1">
      <c r="A168" s="214" t="s">
        <v>877</v>
      </c>
      <c r="B168" s="151" t="str">
        <f>VLOOKUP(A168,COMPOSIÇÕES!A$10:I$724,3,FALSE)</f>
        <v>SINAPI</v>
      </c>
      <c r="C168" s="152" t="str">
        <f>VLOOKUP(A168,COMPOSIÇÕES!A$10:I$724,4,FALSE)</f>
        <v>88489</v>
      </c>
      <c r="D168" s="153" t="str">
        <f>VLOOKUP(A168,COMPOSIÇÕES!A$10:I$724,5,FALSE)</f>
        <v>APLICAÇÃO MANUAL DE PINTURA COM TINTA LÁTEX ACRÍLICA EM PAREDES, DUAS DEMÃOS.
 AF_06/2014</v>
      </c>
      <c r="E168" s="154" t="str">
        <f>VLOOKUP(A168,COMPOSIÇÕES!A$9:I$724,6,FALSE)</f>
        <v>M2</v>
      </c>
      <c r="F168" s="281">
        <v>20</v>
      </c>
      <c r="G168" s="155">
        <f>VLOOKUP(A168,COMPOSIÇÕES!A$10:I$724,9,FALSE)</f>
        <v>10.96</v>
      </c>
      <c r="H168" s="155">
        <f t="shared" si="30"/>
        <v>14.24</v>
      </c>
      <c r="I168" s="155">
        <f t="shared" si="31"/>
        <v>219.2</v>
      </c>
      <c r="J168" s="156">
        <f t="shared" si="32"/>
        <v>284.8</v>
      </c>
    </row>
    <row r="169" spans="1:10" ht="16.5" customHeight="1">
      <c r="A169" s="214" t="s">
        <v>878</v>
      </c>
      <c r="B169" s="151" t="str">
        <f>VLOOKUP(A169,COMPOSIÇÕES!A$10:I$724,3,FALSE)</f>
        <v>SINAPI</v>
      </c>
      <c r="C169" s="152" t="str">
        <f>VLOOKUP(A169,COMPOSIÇÕES!A$10:I$724,4,FALSE)</f>
        <v>739081</v>
      </c>
      <c r="D169" s="153" t="str">
        <f>VLOOKUP(A169,COMPOSIÇÕES!A$12:I$724,5,FALSE)</f>
        <v>CANTONEIRA DE ALUMINIO 2" x 2" PARA PROTEÇÃO DE QUINA DE PAREDE</v>
      </c>
      <c r="E169" s="154" t="str">
        <f>VLOOKUP(A169,COMPOSIÇÕES!A$9:I$724,6,FALSE)</f>
        <v>M</v>
      </c>
      <c r="F169" s="281">
        <v>12</v>
      </c>
      <c r="G169" s="155">
        <f>VLOOKUP(A169,COMPOSIÇÕES!A$10:I$724,9,FALSE)</f>
        <v>38.57</v>
      </c>
      <c r="H169" s="155">
        <f t="shared" si="30"/>
        <v>50.1</v>
      </c>
      <c r="I169" s="155">
        <f t="shared" si="31"/>
        <v>462.84</v>
      </c>
      <c r="J169" s="156">
        <f t="shared" si="32"/>
        <v>601.2</v>
      </c>
    </row>
    <row r="170" spans="1:10" ht="16.5" customHeight="1">
      <c r="A170" s="214" t="s">
        <v>879</v>
      </c>
      <c r="B170" s="151" t="str">
        <f>VLOOKUP(A170,COMPOSIÇÕES!A$10:I$724,3,FALSE)</f>
        <v>TRT7</v>
      </c>
      <c r="C170" s="152" t="str">
        <f>VLOOKUP(A170,COMPOSIÇÕES!A$10:I$724,4,FALSE)</f>
        <v>PRÓPRIA</v>
      </c>
      <c r="D170" s="153" t="str">
        <f>VLOOKUP(A170,COMPOSIÇÕES!A$10:I$724,5,FALSE)</f>
        <v>RETIRADA DE PISO PODOTÁTIL DE BORRACHA</v>
      </c>
      <c r="E170" s="154" t="str">
        <f>VLOOKUP(A170,COMPOSIÇÕES!A$9:I$724,6,FALSE)</f>
        <v>M2</v>
      </c>
      <c r="F170" s="281">
        <v>3</v>
      </c>
      <c r="G170" s="155">
        <f>VLOOKUP(A170,COMPOSIÇÕES!A$10:I$724,9,FALSE)</f>
        <v>10.69</v>
      </c>
      <c r="H170" s="155">
        <f t="shared" si="30"/>
        <v>13.89</v>
      </c>
      <c r="I170" s="155">
        <f t="shared" si="31"/>
        <v>32.07</v>
      </c>
      <c r="J170" s="156">
        <f t="shared" si="32"/>
        <v>41.67</v>
      </c>
    </row>
    <row r="171" spans="1:10" ht="27" customHeight="1">
      <c r="A171" s="214" t="s">
        <v>880</v>
      </c>
      <c r="B171" s="151" t="str">
        <f>VLOOKUP(A171,COMPOSIÇÕES!A$10:I$724,3,FALSE)</f>
        <v>SEINFRA</v>
      </c>
      <c r="C171" s="152" t="str">
        <f>VLOOKUP(A171,COMPOSIÇÕES!A$10:I$724,4,FALSE)</f>
        <v>C4623</v>
      </c>
      <c r="D171" s="153" t="str">
        <f>VLOOKUP(A171,COMPOSIÇÕES!A$12:I$724,5,FALSE)</f>
        <v>PISO PODOTÁTIL INTERNO EM BORRACHA 20 x 30 cm ASSENTAMENTO COM COLA VINIL (FORNECIMENTO E ASSENTAMENTO)</v>
      </c>
      <c r="E171" s="154" t="str">
        <f>VLOOKUP(A171,COMPOSIÇÕES!A$9:I$724,6,FALSE)</f>
        <v>M2</v>
      </c>
      <c r="F171" s="281">
        <v>2</v>
      </c>
      <c r="G171" s="155">
        <f>VLOOKUP(A171,COMPOSIÇÕES!A$10:I$724,9,FALSE)</f>
        <v>171.64</v>
      </c>
      <c r="H171" s="155">
        <f t="shared" si="30"/>
        <v>222.94</v>
      </c>
      <c r="I171" s="155">
        <f t="shared" si="31"/>
        <v>343.28</v>
      </c>
      <c r="J171" s="156">
        <f t="shared" si="32"/>
        <v>445.88</v>
      </c>
    </row>
    <row r="172" spans="1:10" ht="16.5" customHeight="1">
      <c r="A172" s="214" t="s">
        <v>881</v>
      </c>
      <c r="B172" s="151" t="str">
        <f>VLOOKUP(A172,COMPOSIÇÕES!A$10:I$724,3,FALSE)</f>
        <v>TRT7</v>
      </c>
      <c r="C172" s="152" t="str">
        <f>VLOOKUP(A172,COMPOSIÇÕES!A$10:I$724,4,FALSE)</f>
        <v>PRÓPRIA</v>
      </c>
      <c r="D172" s="153" t="str">
        <f>VLOOKUP(A172,COMPOSIÇÕES!A$12:I$724,5,FALSE)</f>
        <v>MONTAGEM, INSTALAÇÃO E FORNECIMENTO DE CORTINA DE AR COM CONTROLE REMOTO</v>
      </c>
      <c r="E172" s="154" t="str">
        <f>VLOOKUP(A172,COMPOSIÇÕES!A$9:I$724,6,FALSE)</f>
        <v>UND</v>
      </c>
      <c r="F172" s="281">
        <v>1</v>
      </c>
      <c r="G172" s="155">
        <f>VLOOKUP(A172,COMPOSIÇÕES!A$10:I$724,9,FALSE)</f>
        <v>880.05</v>
      </c>
      <c r="H172" s="155">
        <f t="shared" si="30"/>
        <v>1143.1</v>
      </c>
      <c r="I172" s="155">
        <f>ROUND(F172*G172,2)</f>
        <v>880.05</v>
      </c>
      <c r="J172" s="156">
        <f>ROUND(F172*H172,2)</f>
        <v>1143.1</v>
      </c>
    </row>
    <row r="173" spans="1:10" ht="16.5" customHeight="1">
      <c r="A173" s="49" t="s">
        <v>882</v>
      </c>
      <c r="B173" s="104"/>
      <c r="C173" s="105"/>
      <c r="D173" s="215" t="s">
        <v>124</v>
      </c>
      <c r="E173" s="107"/>
      <c r="F173" s="72"/>
      <c r="G173" s="118"/>
      <c r="H173" s="64"/>
      <c r="I173" s="64"/>
      <c r="J173" s="120">
        <f>ROUND(SUM(J174:J179),2)</f>
        <v>1564.14</v>
      </c>
    </row>
    <row r="174" spans="1:10" ht="16.5" customHeight="1">
      <c r="A174" s="214" t="s">
        <v>883</v>
      </c>
      <c r="B174" s="151" t="str">
        <f>VLOOKUP(A174,COMPOSIÇÕES!A$10:I$724,3,FALSE)</f>
        <v>SEINFRA</v>
      </c>
      <c r="C174" s="152" t="str">
        <f>VLOOKUP(A174,COMPOSIÇÕES!A$10:I$800,4,FALSE)</f>
        <v>C1179</v>
      </c>
      <c r="D174" s="153" t="str">
        <f>VLOOKUP(A174,COMPOSIÇÕES!A$10:I$800,5,FALSE)</f>
        <v>ELETRODUTO DE ALUMINIO, INCLUSIVE CONEXÕES DE 3/4"</v>
      </c>
      <c r="E174" s="154" t="str">
        <f>VLOOKUP(A174,COMPOSIÇÕES!A$9:I$800,6,FALSE)</f>
        <v>M</v>
      </c>
      <c r="F174" s="281">
        <v>18</v>
      </c>
      <c r="G174" s="155">
        <f>VLOOKUP(A174,COMPOSIÇÕES!A$10:I$800,9,FALSE)</f>
        <v>20.31</v>
      </c>
      <c r="H174" s="155">
        <f aca="true" t="shared" si="33" ref="H174:H179">ROUND(G174*(1+$J$6),2)</f>
        <v>26.38</v>
      </c>
      <c r="I174" s="155">
        <f aca="true" t="shared" si="34" ref="I174:I179">ROUND(F174*G174,2)</f>
        <v>365.58</v>
      </c>
      <c r="J174" s="156">
        <f aca="true" t="shared" si="35" ref="J174:J179">ROUND(F174*H174,2)</f>
        <v>474.84</v>
      </c>
    </row>
    <row r="175" spans="1:10" ht="16.5" customHeight="1">
      <c r="A175" s="214" t="s">
        <v>884</v>
      </c>
      <c r="B175" s="151" t="str">
        <f>VLOOKUP(A175,COMPOSIÇÕES!A$10:I$724,3,FALSE)</f>
        <v>SEINFRA</v>
      </c>
      <c r="C175" s="152" t="str">
        <f>VLOOKUP(A175,COMPOSIÇÕES!A$10:I$800,4,FALSE)</f>
        <v>C1890</v>
      </c>
      <c r="D175" s="153" t="str">
        <f>VLOOKUP(A175,COMPOSIÇÕES!A$10:I$800,5,FALSE)</f>
        <v>PETROLET ALUMINIO DE 3/4", TIPO T - X - L</v>
      </c>
      <c r="E175" s="154" t="str">
        <f>VLOOKUP(A175,COMPOSIÇÕES!A$9:I$800,6,FALSE)</f>
        <v>UND</v>
      </c>
      <c r="F175" s="281">
        <v>7</v>
      </c>
      <c r="G175" s="155">
        <f>VLOOKUP(A175,COMPOSIÇÕES!A$10:I$800,9,FALSE)</f>
        <v>19.22</v>
      </c>
      <c r="H175" s="155">
        <f t="shared" si="33"/>
        <v>24.96</v>
      </c>
      <c r="I175" s="155">
        <f t="shared" si="34"/>
        <v>134.54</v>
      </c>
      <c r="J175" s="156">
        <f t="shared" si="35"/>
        <v>174.72</v>
      </c>
    </row>
    <row r="176" spans="1:10" ht="33.75" customHeight="1">
      <c r="A176" s="214" t="s">
        <v>885</v>
      </c>
      <c r="B176" s="226" t="s">
        <v>79</v>
      </c>
      <c r="C176" s="152">
        <f>VLOOKUP(A176,COMPOSIÇÕES!A$10:I$800,4,FALSE)</f>
        <v>91927</v>
      </c>
      <c r="D176" s="153" t="str">
        <f>VLOOKUP(A176,COMPOSIÇÕES!A$10:I$800,5,FALSE)</f>
        <v>CABO DE COBRE FLEXÍVEL ISOLADO, 2,5 MM², ANTI-CHAMA 0,6/1,0 KV, PARA CIRCUITOS TERMINAIS - FORNECIMENTO E INSTALAÇÃO. AF_12/2015</v>
      </c>
      <c r="E176" s="154" t="str">
        <f>VLOOKUP(A176,COMPOSIÇÕES!A$9:I$800,6,FALSE)</f>
        <v>M</v>
      </c>
      <c r="F176" s="281">
        <v>80</v>
      </c>
      <c r="G176" s="155">
        <f>VLOOKUP(A176,COMPOSIÇÕES!A$10:I$800,9,FALSE)</f>
        <v>3.11</v>
      </c>
      <c r="H176" s="155">
        <f t="shared" si="33"/>
        <v>4.04</v>
      </c>
      <c r="I176" s="155">
        <f t="shared" si="34"/>
        <v>248.8</v>
      </c>
      <c r="J176" s="156">
        <f t="shared" si="35"/>
        <v>323.2</v>
      </c>
    </row>
    <row r="177" spans="1:10" ht="16.5" customHeight="1">
      <c r="A177" s="214" t="s">
        <v>886</v>
      </c>
      <c r="B177" s="226" t="s">
        <v>22</v>
      </c>
      <c r="C177" s="152" t="str">
        <f>VLOOKUP(A177,COMPOSIÇÕES!A$10:I$800,4,FALSE)</f>
        <v>CP-C1661</v>
      </c>
      <c r="D177" s="153" t="str">
        <f>VLOOKUP(A177,COMPOSIÇÕES!A$10:I$800,5,FALSE)</f>
        <v>LUMINÁRIA FLUORESCENTE COM LÂMPADA LED TUBULAR BIVOLT T8 16W COMPLETA (2X16W)</v>
      </c>
      <c r="E177" s="154" t="str">
        <f>VLOOKUP(A177,COMPOSIÇÕES!A$9:I$800,6,FALSE)</f>
        <v>UN</v>
      </c>
      <c r="F177" s="281">
        <v>2</v>
      </c>
      <c r="G177" s="155">
        <f>VLOOKUP(A177,COMPOSIÇÕES!A$10:I$800,9,FALSE)</f>
        <v>188.55</v>
      </c>
      <c r="H177" s="155">
        <f t="shared" si="33"/>
        <v>244.91</v>
      </c>
      <c r="I177" s="155">
        <f t="shared" si="34"/>
        <v>377.1</v>
      </c>
      <c r="J177" s="156">
        <f t="shared" si="35"/>
        <v>489.82</v>
      </c>
    </row>
    <row r="178" spans="1:10" ht="32.25" customHeight="1">
      <c r="A178" s="214" t="s">
        <v>887</v>
      </c>
      <c r="B178" s="226" t="s">
        <v>79</v>
      </c>
      <c r="C178" s="152">
        <f>VLOOKUP(A178,COMPOSIÇÕES!A$10:I$800,4,FALSE)</f>
        <v>91953</v>
      </c>
      <c r="D178" s="153" t="str">
        <f>VLOOKUP(A178,COMPOSIÇÕES!A$10:I$800,5,FALSE)</f>
        <v>INTERRUPTOR SIMPLES (1 MÓDULO), 10A/250V, INCLUINDO SUPORTE E PLACA - FORNECIMENTO E INSTALAÇÃO. AF_12/2015</v>
      </c>
      <c r="E178" s="154" t="str">
        <f>VLOOKUP(A178,COMPOSIÇÕES!A$9:I$800,6,FALSE)</f>
        <v>UN</v>
      </c>
      <c r="F178" s="281">
        <v>1</v>
      </c>
      <c r="G178" s="155">
        <f>VLOOKUP(A178,COMPOSIÇÕES!A$10:I$800,9,FALSE)</f>
        <v>18.66</v>
      </c>
      <c r="H178" s="155">
        <f t="shared" si="33"/>
        <v>24.24</v>
      </c>
      <c r="I178" s="155">
        <f t="shared" si="34"/>
        <v>18.66</v>
      </c>
      <c r="J178" s="156">
        <f t="shared" si="35"/>
        <v>24.24</v>
      </c>
    </row>
    <row r="179" spans="1:10" ht="33" customHeight="1">
      <c r="A179" s="214" t="s">
        <v>888</v>
      </c>
      <c r="B179" s="226" t="s">
        <v>79</v>
      </c>
      <c r="C179" s="152">
        <f>VLOOKUP(A179,COMPOSIÇÕES!A$10:I$800,4,FALSE)</f>
        <v>91993</v>
      </c>
      <c r="D179" s="153" t="str">
        <f>VLOOKUP(A179,COMPOSIÇÕES!A$10:I$800,5,FALSE)</f>
        <v>TOMADA BAIXA DE EMBUTIR (1 MÓDULO), 2P+T 20 A, INCLUINDO SUPORTE E PLACA - FORNECIMENTO E INSTALAÇÃO. AF_12/2015</v>
      </c>
      <c r="E179" s="154" t="str">
        <f>VLOOKUP(A179,COMPOSIÇÕES!A$9:I$800,6,FALSE)</f>
        <v>UN</v>
      </c>
      <c r="F179" s="281">
        <v>2</v>
      </c>
      <c r="G179" s="155">
        <f>VLOOKUP(A179,COMPOSIÇÕES!A$10:I$800,9,FALSE)</f>
        <v>29.76</v>
      </c>
      <c r="H179" s="155">
        <f t="shared" si="33"/>
        <v>38.66</v>
      </c>
      <c r="I179" s="155">
        <f t="shared" si="34"/>
        <v>59.52</v>
      </c>
      <c r="J179" s="156">
        <f t="shared" si="35"/>
        <v>77.32</v>
      </c>
    </row>
    <row r="180" spans="1:10" ht="16.5" customHeight="1">
      <c r="A180" s="49" t="s">
        <v>889</v>
      </c>
      <c r="B180" s="104"/>
      <c r="C180" s="105"/>
      <c r="D180" s="106" t="s">
        <v>140</v>
      </c>
      <c r="E180" s="107"/>
      <c r="F180" s="72"/>
      <c r="G180" s="118"/>
      <c r="H180" s="64"/>
      <c r="I180" s="64"/>
      <c r="J180" s="120">
        <f>ROUND(SUM(J181:J187),2)</f>
        <v>13393.2</v>
      </c>
    </row>
    <row r="181" spans="1:10" ht="16.5" customHeight="1">
      <c r="A181" s="214" t="s">
        <v>890</v>
      </c>
      <c r="B181" s="226" t="s">
        <v>22</v>
      </c>
      <c r="C181" s="152" t="str">
        <f>VLOOKUP(A181,COMPOSIÇÕES!A$10:I$800,4,FALSE)</f>
        <v>PRÓPRIA</v>
      </c>
      <c r="D181" s="153" t="str">
        <f>VLOOKUP(A181,COMPOSIÇÕES!A$10:I$800,5,FALSE)</f>
        <v>RELOCAÇÃO DE PLACAS COMEMORATIVAS</v>
      </c>
      <c r="E181" s="154" t="str">
        <f>VLOOKUP(A181,COMPOSIÇÕES!A$9:I$800,6,FALSE)</f>
        <v>CJ</v>
      </c>
      <c r="F181" s="281">
        <v>1</v>
      </c>
      <c r="G181" s="155">
        <f>VLOOKUP(A181,COMPOSIÇÕES!A$10:I$800,9,FALSE)</f>
        <v>30.84</v>
      </c>
      <c r="H181" s="155">
        <f aca="true" t="shared" si="36" ref="H181:H187">ROUND(G181*(1+$J$6),2)</f>
        <v>40.06</v>
      </c>
      <c r="I181" s="155">
        <f aca="true" t="shared" si="37" ref="I181:I187">ROUND(F181*G181,2)</f>
        <v>30.84</v>
      </c>
      <c r="J181" s="156">
        <f aca="true" t="shared" si="38" ref="J181:J187">ROUND(F181*H181,2)</f>
        <v>40.06</v>
      </c>
    </row>
    <row r="182" spans="1:10" ht="16.5" customHeight="1">
      <c r="A182" s="214" t="s">
        <v>891</v>
      </c>
      <c r="B182" s="226" t="s">
        <v>34</v>
      </c>
      <c r="C182" s="152">
        <f>VLOOKUP(A182,COMPOSIÇÕES!A$10:I$800,4,FALSE)</f>
        <v>1885</v>
      </c>
      <c r="D182" s="153" t="str">
        <f>VLOOKUP(A182,COMPOSIÇÕES!A$10:I$800,5,FALSE)</f>
        <v>VIDRO TEMPERADO 10 mm, LISO, TRANSPARENTE, COM FERRAGENS</v>
      </c>
      <c r="E182" s="154" t="str">
        <f>VLOOKUP(A182,COMPOSIÇÕES!A$9:I$800,6,FALSE)</f>
        <v>m²</v>
      </c>
      <c r="F182" s="281">
        <v>28</v>
      </c>
      <c r="G182" s="155">
        <f>VLOOKUP(A182,COMPOSIÇÕES!A$10:I$800,9,FALSE)</f>
        <v>310.95</v>
      </c>
      <c r="H182" s="155">
        <f t="shared" si="36"/>
        <v>403.89</v>
      </c>
      <c r="I182" s="155">
        <f t="shared" si="37"/>
        <v>8706.6</v>
      </c>
      <c r="J182" s="156">
        <f t="shared" si="38"/>
        <v>11308.92</v>
      </c>
    </row>
    <row r="183" spans="1:10" ht="16.5" customHeight="1">
      <c r="A183" s="214" t="s">
        <v>892</v>
      </c>
      <c r="B183" s="226" t="s">
        <v>122</v>
      </c>
      <c r="C183" s="152" t="str">
        <f>VLOOKUP(A183,COMPOSIÇÕES!A$10:I$800,4,FALSE)</f>
        <v>C 1877</v>
      </c>
      <c r="D183" s="153" t="str">
        <f>VLOOKUP(A183,COMPOSIÇÕES!A$10:I$800,5,FALSE)</f>
        <v>PERFIL DE ALUMINIO TIPO (L - T -U)</v>
      </c>
      <c r="E183" s="154" t="str">
        <f>VLOOKUP(A183,COMPOSIÇÕES!A$9:I$800,6,FALSE)</f>
        <v>m</v>
      </c>
      <c r="F183" s="281">
        <v>40</v>
      </c>
      <c r="G183" s="155">
        <f>VLOOKUP(A183,COMPOSIÇÕES!A$10:I$800,9,FALSE)</f>
        <v>19.39</v>
      </c>
      <c r="H183" s="155">
        <f t="shared" si="36"/>
        <v>25.19</v>
      </c>
      <c r="I183" s="155">
        <f t="shared" si="37"/>
        <v>775.6</v>
      </c>
      <c r="J183" s="156">
        <f t="shared" si="38"/>
        <v>1007.6</v>
      </c>
    </row>
    <row r="184" spans="1:10" ht="32.25" customHeight="1">
      <c r="A184" s="214" t="s">
        <v>893</v>
      </c>
      <c r="B184" s="226" t="s">
        <v>34</v>
      </c>
      <c r="C184" s="152">
        <f>VLOOKUP(A184,COMPOSIÇÕES!A$10:I$800,4,FALSE)</f>
        <v>3533</v>
      </c>
      <c r="D184" s="153" t="str">
        <f>VLOOKUP(A184,COMPOSIÇÕES!A$10:I$800,5,FALSE)</f>
        <v>TRILHO PARA FIXAÇÃO (PARTE SUPERIOR) DE PORTA DE CORRER EM PERFIL "U", INCLUSIVE ROLDADAS</v>
      </c>
      <c r="E184" s="154" t="str">
        <f>VLOOKUP(A184,COMPOSIÇÕES!A$9:I$800,6,FALSE)</f>
        <v>m</v>
      </c>
      <c r="F184" s="281">
        <v>3.6</v>
      </c>
      <c r="G184" s="155">
        <f>VLOOKUP(A184,COMPOSIÇÕES!A$10:I$800,9,FALSE)</f>
        <v>83.91</v>
      </c>
      <c r="H184" s="155">
        <f t="shared" si="36"/>
        <v>108.99</v>
      </c>
      <c r="I184" s="155">
        <f t="shared" si="37"/>
        <v>302.08</v>
      </c>
      <c r="J184" s="156">
        <f t="shared" si="38"/>
        <v>392.36</v>
      </c>
    </row>
    <row r="185" spans="1:10" ht="27" customHeight="1">
      <c r="A185" s="214" t="s">
        <v>894</v>
      </c>
      <c r="B185" s="226" t="s">
        <v>34</v>
      </c>
      <c r="C185" s="152">
        <f>VLOOKUP(A185,COMPOSIÇÕES!A$10:I$800,4,FALSE)</f>
        <v>9733</v>
      </c>
      <c r="D185" s="153" t="str">
        <f>VLOOKUP(A185,COMPOSIÇÕES!A$10:I$800,5,FALSE)</f>
        <v>PUXADOR DUPLO PARA PORTA, EM ALUMINIO POLIDO, 1" , L= 40 cm , ref 3008 da VESTER OU COMPATIVEL</v>
      </c>
      <c r="E185" s="154" t="str">
        <f>VLOOKUP(A185,COMPOSIÇÕES!A$9:I$800,6,FALSE)</f>
        <v>UN</v>
      </c>
      <c r="F185" s="281">
        <v>2</v>
      </c>
      <c r="G185" s="155">
        <f>VLOOKUP(A185,COMPOSIÇÕES!A$10:I$800,9,FALSE)</f>
        <v>152.24</v>
      </c>
      <c r="H185" s="155">
        <f t="shared" si="36"/>
        <v>197.74</v>
      </c>
      <c r="I185" s="155">
        <f t="shared" si="37"/>
        <v>304.48</v>
      </c>
      <c r="J185" s="156">
        <f t="shared" si="38"/>
        <v>395.48</v>
      </c>
    </row>
    <row r="186" spans="1:10" ht="36" customHeight="1">
      <c r="A186" s="214" t="s">
        <v>895</v>
      </c>
      <c r="B186" s="226" t="s">
        <v>34</v>
      </c>
      <c r="C186" s="152">
        <f>VLOOKUP(A186,COMPOSIÇÕES!A$10:I$800,4,FALSE)</f>
        <v>4662</v>
      </c>
      <c r="D186" s="153" t="str">
        <f>VLOOKUP(A186,COMPOSIÇÕES!A$10:I$800,5,FALSE)</f>
        <v>CONJUNTO DE FECHADURA E CONTRA FECHADURA BICO DE PAPAGAIO, COM ABAS, REF. AL 510 P/ ESQUADRIA DE VIDRO TEMPERADO (OU SIMILAR)</v>
      </c>
      <c r="E186" s="154" t="str">
        <f>VLOOKUP(A186,COMPOSIÇÕES!A$9:I$800,6,FALSE)</f>
        <v>UN</v>
      </c>
      <c r="F186" s="281">
        <v>1</v>
      </c>
      <c r="G186" s="155">
        <f>VLOOKUP(A186,COMPOSIÇÕES!A$10:I$800,9,FALSE)</f>
        <v>156.3</v>
      </c>
      <c r="H186" s="155">
        <f t="shared" si="36"/>
        <v>203.02</v>
      </c>
      <c r="I186" s="155">
        <f t="shared" si="37"/>
        <v>156.3</v>
      </c>
      <c r="J186" s="156">
        <f t="shared" si="38"/>
        <v>203.02</v>
      </c>
    </row>
    <row r="187" spans="1:10" ht="16.5" customHeight="1">
      <c r="A187" s="214" t="s">
        <v>896</v>
      </c>
      <c r="B187" s="226" t="s">
        <v>79</v>
      </c>
      <c r="C187" s="152">
        <f>VLOOKUP(A187,COMPOSIÇÕES!A$10:I$800,4,FALSE)</f>
        <v>9537</v>
      </c>
      <c r="D187" s="153" t="str">
        <f>VLOOKUP(A187,COMPOSIÇÕES!A$10:I$800,5,FALSE)</f>
        <v>LIMPEZA FINAL DA OBRA </v>
      </c>
      <c r="E187" s="154" t="str">
        <f>VLOOKUP(A187,COMPOSIÇÕES!A$9:I$800,6,FALSE)</f>
        <v>m²</v>
      </c>
      <c r="F187" s="281">
        <v>22</v>
      </c>
      <c r="G187" s="155">
        <f>VLOOKUP(A187,COMPOSIÇÕES!A$10:I$800,9,FALSE)</f>
        <v>1.6</v>
      </c>
      <c r="H187" s="155">
        <f t="shared" si="36"/>
        <v>2.08</v>
      </c>
      <c r="I187" s="155">
        <f t="shared" si="37"/>
        <v>35.2</v>
      </c>
      <c r="J187" s="156">
        <f t="shared" si="38"/>
        <v>45.76</v>
      </c>
    </row>
    <row r="188" spans="1:10" ht="16.5" customHeight="1">
      <c r="A188" s="275"/>
      <c r="B188" s="276"/>
      <c r="C188" s="81"/>
      <c r="D188" s="277"/>
      <c r="E188" s="278"/>
      <c r="F188" s="279"/>
      <c r="G188" s="280"/>
      <c r="H188" s="280"/>
      <c r="I188" s="280"/>
      <c r="J188" s="280"/>
    </row>
    <row r="189" spans="1:8" ht="37.5" customHeight="1">
      <c r="A189" s="21" t="s">
        <v>42</v>
      </c>
      <c r="B189" s="22"/>
      <c r="C189" s="11"/>
      <c r="D189" s="11"/>
      <c r="E189" s="23"/>
      <c r="H189" s="44"/>
    </row>
    <row r="190" spans="1:14" s="18" customFormat="1" ht="20.25" customHeight="1">
      <c r="A190" s="123">
        <v>1</v>
      </c>
      <c r="B190" s="45" t="s">
        <v>35</v>
      </c>
      <c r="C190" s="45"/>
      <c r="D190" s="45"/>
      <c r="E190" s="45"/>
      <c r="F190" s="73"/>
      <c r="G190" s="45"/>
      <c r="H190" s="45"/>
      <c r="I190" s="45"/>
      <c r="J190" s="45"/>
      <c r="K190" s="13"/>
      <c r="L190" s="124"/>
      <c r="M190" s="125"/>
      <c r="N190" s="126"/>
    </row>
    <row r="191" spans="1:14" s="18" customFormat="1" ht="48" customHeight="1">
      <c r="A191" s="123">
        <v>2</v>
      </c>
      <c r="B191" s="299" t="s">
        <v>1043</v>
      </c>
      <c r="C191" s="299"/>
      <c r="D191" s="299"/>
      <c r="E191" s="299"/>
      <c r="F191" s="299"/>
      <c r="G191" s="299"/>
      <c r="H191" s="299"/>
      <c r="I191" s="299"/>
      <c r="J191" s="299"/>
      <c r="K191" s="13"/>
      <c r="L191" s="124"/>
      <c r="M191" s="125"/>
      <c r="N191" s="126"/>
    </row>
    <row r="192" spans="1:14" s="18" customFormat="1" ht="16.5" customHeight="1">
      <c r="A192" s="123">
        <v>3</v>
      </c>
      <c r="B192" s="45" t="s">
        <v>36</v>
      </c>
      <c r="C192" s="45"/>
      <c r="D192" s="45"/>
      <c r="E192" s="45"/>
      <c r="F192" s="73"/>
      <c r="G192" s="45"/>
      <c r="H192" s="45"/>
      <c r="I192" s="45"/>
      <c r="J192" s="45"/>
      <c r="K192" s="13"/>
      <c r="L192" s="124"/>
      <c r="M192" s="125"/>
      <c r="N192" s="126"/>
    </row>
    <row r="193" spans="1:14" s="18" customFormat="1" ht="35.25" customHeight="1">
      <c r="A193" s="123">
        <v>4</v>
      </c>
      <c r="B193" s="299" t="s">
        <v>1039</v>
      </c>
      <c r="C193" s="299"/>
      <c r="D193" s="299"/>
      <c r="E193" s="299"/>
      <c r="F193" s="299"/>
      <c r="G193" s="299"/>
      <c r="H193" s="299"/>
      <c r="I193" s="299"/>
      <c r="J193" s="299"/>
      <c r="K193" s="13"/>
      <c r="L193" s="124"/>
      <c r="M193" s="125"/>
      <c r="N193" s="126"/>
    </row>
    <row r="194" spans="1:14" s="18" customFormat="1" ht="35.25" customHeight="1">
      <c r="A194" s="123">
        <v>5</v>
      </c>
      <c r="B194" s="299" t="s">
        <v>1040</v>
      </c>
      <c r="C194" s="299"/>
      <c r="D194" s="299"/>
      <c r="E194" s="299"/>
      <c r="F194" s="299"/>
      <c r="G194" s="299"/>
      <c r="H194" s="299"/>
      <c r="I194" s="299"/>
      <c r="J194" s="299"/>
      <c r="K194" s="13"/>
      <c r="L194" s="124"/>
      <c r="M194" s="125"/>
      <c r="N194" s="126"/>
    </row>
    <row r="195" spans="1:14" s="18" customFormat="1" ht="30" customHeight="1">
      <c r="A195" s="123"/>
      <c r="B195" s="300"/>
      <c r="C195" s="300"/>
      <c r="D195" s="300"/>
      <c r="E195" s="300"/>
      <c r="F195" s="300"/>
      <c r="G195" s="300"/>
      <c r="H195" s="300"/>
      <c r="I195" s="300"/>
      <c r="J195" s="300"/>
      <c r="K195" s="13"/>
      <c r="L195" s="124"/>
      <c r="M195" s="125"/>
      <c r="N195" s="126"/>
    </row>
    <row r="196" ht="11.25" customHeight="1"/>
    <row r="197" ht="15" hidden="1"/>
    <row r="198" ht="57" customHeight="1"/>
  </sheetData>
  <sheetProtection selectLockedCells="1" selectUnlockedCells="1"/>
  <autoFilter ref="A9:K193"/>
  <mergeCells count="6">
    <mergeCell ref="B193:J193"/>
    <mergeCell ref="B191:J191"/>
    <mergeCell ref="B195:J195"/>
    <mergeCell ref="J4:J5"/>
    <mergeCell ref="A6:C6"/>
    <mergeCell ref="B194:J194"/>
  </mergeCells>
  <conditionalFormatting sqref="F195:J195 F11 F24:F26 F97">
    <cfRule type="cellIs" priority="177" dxfId="0" operator="lessThanOrEqual" stopIfTrue="1">
      <formula>0</formula>
    </cfRule>
  </conditionalFormatting>
  <conditionalFormatting sqref="F34:F35">
    <cfRule type="cellIs" priority="116" dxfId="0" operator="lessThanOrEqual" stopIfTrue="1">
      <formula>0</formula>
    </cfRule>
  </conditionalFormatting>
  <conditionalFormatting sqref="F36:F37">
    <cfRule type="cellIs" priority="115" dxfId="0" operator="lessThanOrEqual" stopIfTrue="1">
      <formula>0</formula>
    </cfRule>
  </conditionalFormatting>
  <conditionalFormatting sqref="F15">
    <cfRule type="cellIs" priority="113" dxfId="0" operator="lessThanOrEqual" stopIfTrue="1">
      <formula>0</formula>
    </cfRule>
  </conditionalFormatting>
  <conditionalFormatting sqref="F39">
    <cfRule type="cellIs" priority="112" dxfId="0" operator="lessThanOrEqual" stopIfTrue="1">
      <formula>0</formula>
    </cfRule>
  </conditionalFormatting>
  <conditionalFormatting sqref="F40:F42">
    <cfRule type="cellIs" priority="110" dxfId="0" operator="lessThanOrEqual" stopIfTrue="1">
      <formula>0</formula>
    </cfRule>
  </conditionalFormatting>
  <conditionalFormatting sqref="F45">
    <cfRule type="cellIs" priority="111" dxfId="0" operator="lessThanOrEqual" stopIfTrue="1">
      <formula>0</formula>
    </cfRule>
  </conditionalFormatting>
  <conditionalFormatting sqref="F46">
    <cfRule type="cellIs" priority="108" dxfId="0" operator="lessThanOrEqual" stopIfTrue="1">
      <formula>0</formula>
    </cfRule>
  </conditionalFormatting>
  <conditionalFormatting sqref="F17">
    <cfRule type="cellIs" priority="124" dxfId="0" operator="lessThanOrEqual" stopIfTrue="1">
      <formula>0</formula>
    </cfRule>
  </conditionalFormatting>
  <conditionalFormatting sqref="F52">
    <cfRule type="cellIs" priority="107" dxfId="0" operator="lessThanOrEqual" stopIfTrue="1">
      <formula>0</formula>
    </cfRule>
  </conditionalFormatting>
  <conditionalFormatting sqref="F47:F49">
    <cfRule type="cellIs" priority="106" dxfId="0" operator="lessThanOrEqual" stopIfTrue="1">
      <formula>0</formula>
    </cfRule>
  </conditionalFormatting>
  <conditionalFormatting sqref="F18:F20">
    <cfRule type="cellIs" priority="119" dxfId="0" operator="lessThanOrEqual" stopIfTrue="1">
      <formula>0</formula>
    </cfRule>
  </conditionalFormatting>
  <conditionalFormatting sqref="F29:F30">
    <cfRule type="cellIs" priority="121" dxfId="0" operator="lessThanOrEqual" stopIfTrue="1">
      <formula>0</formula>
    </cfRule>
  </conditionalFormatting>
  <conditionalFormatting sqref="F27:F28">
    <cfRule type="cellIs" priority="122" dxfId="0" operator="lessThanOrEqual" stopIfTrue="1">
      <formula>0</formula>
    </cfRule>
  </conditionalFormatting>
  <conditionalFormatting sqref="F21:F22">
    <cfRule type="cellIs" priority="118" dxfId="0" operator="lessThanOrEqual" stopIfTrue="1">
      <formula>0</formula>
    </cfRule>
  </conditionalFormatting>
  <conditionalFormatting sqref="F31:F32">
    <cfRule type="cellIs" priority="120" dxfId="0" operator="lessThanOrEqual" stopIfTrue="1">
      <formula>0</formula>
    </cfRule>
  </conditionalFormatting>
  <conditionalFormatting sqref="F33">
    <cfRule type="cellIs" priority="117" dxfId="0" operator="lessThanOrEqual" stopIfTrue="1">
      <formula>0</formula>
    </cfRule>
  </conditionalFormatting>
  <conditionalFormatting sqref="F12:F14">
    <cfRule type="cellIs" priority="114" dxfId="0" operator="lessThanOrEqual" stopIfTrue="1">
      <formula>0</formula>
    </cfRule>
  </conditionalFormatting>
  <conditionalFormatting sqref="F43:F44">
    <cfRule type="cellIs" priority="109" dxfId="0" operator="lessThanOrEqual" stopIfTrue="1">
      <formula>0</formula>
    </cfRule>
  </conditionalFormatting>
  <conditionalFormatting sqref="F50:F51">
    <cfRule type="cellIs" priority="105" dxfId="0" operator="lessThanOrEqual" stopIfTrue="1">
      <formula>0</formula>
    </cfRule>
  </conditionalFormatting>
  <conditionalFormatting sqref="F53">
    <cfRule type="cellIs" priority="84" dxfId="0" operator="lessThanOrEqual" stopIfTrue="1">
      <formula>0</formula>
    </cfRule>
  </conditionalFormatting>
  <conditionalFormatting sqref="F67:F69">
    <cfRule type="cellIs" priority="83" dxfId="0" operator="lessThanOrEqual" stopIfTrue="1">
      <formula>0</formula>
    </cfRule>
  </conditionalFormatting>
  <conditionalFormatting sqref="F77:F78">
    <cfRule type="cellIs" priority="75" dxfId="0" operator="lessThanOrEqual" stopIfTrue="1">
      <formula>0</formula>
    </cfRule>
  </conditionalFormatting>
  <conditionalFormatting sqref="F79:F80">
    <cfRule type="cellIs" priority="74" dxfId="0" operator="lessThanOrEqual" stopIfTrue="1">
      <formula>0</formula>
    </cfRule>
  </conditionalFormatting>
  <conditionalFormatting sqref="F59">
    <cfRule type="cellIs" priority="72" dxfId="0" operator="lessThanOrEqual" stopIfTrue="1">
      <formula>0</formula>
    </cfRule>
  </conditionalFormatting>
  <conditionalFormatting sqref="F83">
    <cfRule type="cellIs" priority="71" dxfId="0" operator="lessThanOrEqual" stopIfTrue="1">
      <formula>0</formula>
    </cfRule>
  </conditionalFormatting>
  <conditionalFormatting sqref="F84:F86">
    <cfRule type="cellIs" priority="69" dxfId="0" operator="lessThanOrEqual" stopIfTrue="1">
      <formula>0</formula>
    </cfRule>
  </conditionalFormatting>
  <conditionalFormatting sqref="F89">
    <cfRule type="cellIs" priority="70" dxfId="0" operator="lessThanOrEqual" stopIfTrue="1">
      <formula>0</formula>
    </cfRule>
  </conditionalFormatting>
  <conditionalFormatting sqref="F90">
    <cfRule type="cellIs" priority="67" dxfId="0" operator="lessThanOrEqual" stopIfTrue="1">
      <formula>0</formula>
    </cfRule>
  </conditionalFormatting>
  <conditionalFormatting sqref="F61">
    <cfRule type="cellIs" priority="82" dxfId="0" operator="lessThanOrEqual" stopIfTrue="1">
      <formula>0</formula>
    </cfRule>
  </conditionalFormatting>
  <conditionalFormatting sqref="F96">
    <cfRule type="cellIs" priority="66" dxfId="0" operator="lessThanOrEqual" stopIfTrue="1">
      <formula>0</formula>
    </cfRule>
  </conditionalFormatting>
  <conditionalFormatting sqref="F91:F93">
    <cfRule type="cellIs" priority="65" dxfId="0" operator="lessThanOrEqual" stopIfTrue="1">
      <formula>0</formula>
    </cfRule>
  </conditionalFormatting>
  <conditionalFormatting sqref="F62:F64">
    <cfRule type="cellIs" priority="78" dxfId="0" operator="lessThanOrEqual" stopIfTrue="1">
      <formula>0</formula>
    </cfRule>
  </conditionalFormatting>
  <conditionalFormatting sqref="F72:F73">
    <cfRule type="cellIs" priority="80" dxfId="0" operator="lessThanOrEqual" stopIfTrue="1">
      <formula>0</formula>
    </cfRule>
  </conditionalFormatting>
  <conditionalFormatting sqref="F70:F71">
    <cfRule type="cellIs" priority="81" dxfId="0" operator="lessThanOrEqual" stopIfTrue="1">
      <formula>0</formula>
    </cfRule>
  </conditionalFormatting>
  <conditionalFormatting sqref="F65:F66">
    <cfRule type="cellIs" priority="77" dxfId="0" operator="lessThanOrEqual" stopIfTrue="1">
      <formula>0</formula>
    </cfRule>
  </conditionalFormatting>
  <conditionalFormatting sqref="F74:F75">
    <cfRule type="cellIs" priority="79" dxfId="0" operator="lessThanOrEqual" stopIfTrue="1">
      <formula>0</formula>
    </cfRule>
  </conditionalFormatting>
  <conditionalFormatting sqref="F123:F124">
    <cfRule type="cellIs" priority="54" dxfId="0" operator="lessThanOrEqual" stopIfTrue="1">
      <formula>0</formula>
    </cfRule>
  </conditionalFormatting>
  <conditionalFormatting sqref="F76">
    <cfRule type="cellIs" priority="76" dxfId="0" operator="lessThanOrEqual" stopIfTrue="1">
      <formula>0</formula>
    </cfRule>
  </conditionalFormatting>
  <conditionalFormatting sqref="F56:F58">
    <cfRule type="cellIs" priority="73" dxfId="0" operator="lessThanOrEqual" stopIfTrue="1">
      <formula>0</formula>
    </cfRule>
  </conditionalFormatting>
  <conditionalFormatting sqref="F87:F88">
    <cfRule type="cellIs" priority="68" dxfId="0" operator="lessThanOrEqual" stopIfTrue="1">
      <formula>0</formula>
    </cfRule>
  </conditionalFormatting>
  <conditionalFormatting sqref="F135">
    <cfRule type="cellIs" priority="50" dxfId="0" operator="lessThanOrEqual" stopIfTrue="1">
      <formula>0</formula>
    </cfRule>
  </conditionalFormatting>
  <conditionalFormatting sqref="F94:F95">
    <cfRule type="cellIs" priority="64" dxfId="0" operator="lessThanOrEqual" stopIfTrue="1">
      <formula>0</formula>
    </cfRule>
  </conditionalFormatting>
  <conditionalFormatting sqref="F140:F141">
    <cfRule type="cellIs" priority="44" dxfId="0" operator="lessThanOrEqual" stopIfTrue="1">
      <formula>0</formula>
    </cfRule>
  </conditionalFormatting>
  <conditionalFormatting sqref="F136">
    <cfRule type="cellIs" priority="47" dxfId="0" operator="lessThanOrEqual" stopIfTrue="1">
      <formula>0</formula>
    </cfRule>
  </conditionalFormatting>
  <conditionalFormatting sqref="F99 F111:F113">
    <cfRule type="cellIs" priority="63" dxfId="0" operator="lessThanOrEqual" stopIfTrue="1">
      <formula>0</formula>
    </cfRule>
  </conditionalFormatting>
  <conditionalFormatting sqref="F105">
    <cfRule type="cellIs" priority="62" dxfId="0" operator="lessThanOrEqual" stopIfTrue="1">
      <formula>0</formula>
    </cfRule>
  </conditionalFormatting>
  <conditionalFormatting sqref="F106:F108">
    <cfRule type="cellIs" priority="58" dxfId="0" operator="lessThanOrEqual" stopIfTrue="1">
      <formula>0</formula>
    </cfRule>
  </conditionalFormatting>
  <conditionalFormatting sqref="F116:F117">
    <cfRule type="cellIs" priority="60" dxfId="0" operator="lessThanOrEqual" stopIfTrue="1">
      <formula>0</formula>
    </cfRule>
  </conditionalFormatting>
  <conditionalFormatting sqref="F114:F115">
    <cfRule type="cellIs" priority="61" dxfId="0" operator="lessThanOrEqual" stopIfTrue="1">
      <formula>0</formula>
    </cfRule>
  </conditionalFormatting>
  <conditionalFormatting sqref="F109:F110">
    <cfRule type="cellIs" priority="57" dxfId="0" operator="lessThanOrEqual" stopIfTrue="1">
      <formula>0</formula>
    </cfRule>
  </conditionalFormatting>
  <conditionalFormatting sqref="F118:F119">
    <cfRule type="cellIs" priority="59" dxfId="0" operator="lessThanOrEqual" stopIfTrue="1">
      <formula>0</formula>
    </cfRule>
  </conditionalFormatting>
  <conditionalFormatting sqref="F129">
    <cfRule type="cellIs" priority="51" dxfId="0" operator="lessThanOrEqual" stopIfTrue="1">
      <formula>0</formula>
    </cfRule>
  </conditionalFormatting>
  <conditionalFormatting sqref="F121:F122">
    <cfRule type="cellIs" priority="55" dxfId="0" operator="lessThanOrEqual" stopIfTrue="1">
      <formula>0</formula>
    </cfRule>
  </conditionalFormatting>
  <conditionalFormatting sqref="F120">
    <cfRule type="cellIs" priority="56" dxfId="0" operator="lessThanOrEqual" stopIfTrue="1">
      <formula>0</formula>
    </cfRule>
  </conditionalFormatting>
  <conditionalFormatting sqref="F103">
    <cfRule type="cellIs" priority="52" dxfId="0" operator="lessThanOrEqual" stopIfTrue="1">
      <formula>0</formula>
    </cfRule>
  </conditionalFormatting>
  <conditionalFormatting sqref="F100:F102">
    <cfRule type="cellIs" priority="53" dxfId="0" operator="lessThanOrEqual" stopIfTrue="1">
      <formula>0</formula>
    </cfRule>
  </conditionalFormatting>
  <conditionalFormatting sqref="F133:F134">
    <cfRule type="cellIs" priority="48" dxfId="0" operator="lessThanOrEqual" stopIfTrue="1">
      <formula>0</formula>
    </cfRule>
  </conditionalFormatting>
  <conditionalFormatting sqref="F130:F132">
    <cfRule type="cellIs" priority="49" dxfId="0" operator="lessThanOrEqual" stopIfTrue="1">
      <formula>0</formula>
    </cfRule>
  </conditionalFormatting>
  <conditionalFormatting sqref="F142">
    <cfRule type="cellIs" priority="46" dxfId="0" operator="lessThanOrEqual" stopIfTrue="1">
      <formula>0</formula>
    </cfRule>
  </conditionalFormatting>
  <conditionalFormatting sqref="F137:F139">
    <cfRule type="cellIs" priority="45" dxfId="0" operator="lessThanOrEqual" stopIfTrue="1">
      <formula>0</formula>
    </cfRule>
  </conditionalFormatting>
  <conditionalFormatting sqref="F55">
    <cfRule type="cellIs" priority="42" dxfId="0" operator="lessThanOrEqual" stopIfTrue="1">
      <formula>0</formula>
    </cfRule>
  </conditionalFormatting>
  <conditionalFormatting sqref="F81">
    <cfRule type="cellIs" priority="41" dxfId="0" operator="lessThanOrEqual" stopIfTrue="1">
      <formula>0</formula>
    </cfRule>
  </conditionalFormatting>
  <conditionalFormatting sqref="F125:F126">
    <cfRule type="cellIs" priority="40" dxfId="0" operator="lessThanOrEqual" stopIfTrue="1">
      <formula>0</formula>
    </cfRule>
  </conditionalFormatting>
  <conditionalFormatting sqref="F143 F188">
    <cfRule type="cellIs" priority="39" dxfId="0" operator="lessThanOrEqual" stopIfTrue="1">
      <formula>0</formula>
    </cfRule>
  </conditionalFormatting>
  <conditionalFormatting sqref="F127">
    <cfRule type="cellIs" priority="38" dxfId="0" operator="lessThanOrEqual" stopIfTrue="1">
      <formula>0</formula>
    </cfRule>
  </conditionalFormatting>
  <conditionalFormatting sqref="F23">
    <cfRule type="cellIs" priority="37" dxfId="0" operator="lessThanOrEqual" stopIfTrue="1">
      <formula>0</formula>
    </cfRule>
  </conditionalFormatting>
  <conditionalFormatting sqref="F16">
    <cfRule type="cellIs" priority="36" dxfId="0" operator="lessThanOrEqual" stopIfTrue="1">
      <formula>0</formula>
    </cfRule>
  </conditionalFormatting>
  <conditionalFormatting sqref="F60">
    <cfRule type="cellIs" priority="35" dxfId="0" operator="lessThanOrEqual" stopIfTrue="1">
      <formula>0</formula>
    </cfRule>
  </conditionalFormatting>
  <conditionalFormatting sqref="F104">
    <cfRule type="cellIs" priority="34" dxfId="0" operator="lessThanOrEqual" stopIfTrue="1">
      <formula>0</formula>
    </cfRule>
  </conditionalFormatting>
  <conditionalFormatting sqref="F82">
    <cfRule type="cellIs" priority="33" dxfId="0" operator="lessThanOrEqual" stopIfTrue="1">
      <formula>0</formula>
    </cfRule>
  </conditionalFormatting>
  <conditionalFormatting sqref="F128">
    <cfRule type="cellIs" priority="32" dxfId="0" operator="lessThanOrEqual" stopIfTrue="1">
      <formula>0</formula>
    </cfRule>
  </conditionalFormatting>
  <conditionalFormatting sqref="F38">
    <cfRule type="cellIs" priority="31" dxfId="0" operator="lessThanOrEqual" stopIfTrue="1">
      <formula>0</formula>
    </cfRule>
  </conditionalFormatting>
  <conditionalFormatting sqref="F145 F158:F160">
    <cfRule type="cellIs" priority="30" dxfId="0" operator="lessThanOrEqual" stopIfTrue="1">
      <formula>0</formula>
    </cfRule>
  </conditionalFormatting>
  <conditionalFormatting sqref="F168:F169">
    <cfRule type="cellIs" priority="22" dxfId="0" operator="lessThanOrEqual" stopIfTrue="1">
      <formula>0</formula>
    </cfRule>
  </conditionalFormatting>
  <conditionalFormatting sqref="F170:F171">
    <cfRule type="cellIs" priority="21" dxfId="0" operator="lessThanOrEqual" stopIfTrue="1">
      <formula>0</formula>
    </cfRule>
  </conditionalFormatting>
  <conditionalFormatting sqref="F149">
    <cfRule type="cellIs" priority="19" dxfId="0" operator="lessThanOrEqual" stopIfTrue="1">
      <formula>0</formula>
    </cfRule>
  </conditionalFormatting>
  <conditionalFormatting sqref="F173">
    <cfRule type="cellIs" priority="18" dxfId="0" operator="lessThanOrEqual" stopIfTrue="1">
      <formula>0</formula>
    </cfRule>
  </conditionalFormatting>
  <conditionalFormatting sqref="F180">
    <cfRule type="cellIs" priority="14" dxfId="0" operator="lessThanOrEqual" stopIfTrue="1">
      <formula>0</formula>
    </cfRule>
  </conditionalFormatting>
  <conditionalFormatting sqref="F151">
    <cfRule type="cellIs" priority="29" dxfId="0" operator="lessThanOrEqual" stopIfTrue="1">
      <formula>0</formula>
    </cfRule>
  </conditionalFormatting>
  <conditionalFormatting sqref="F186">
    <cfRule type="cellIs" priority="13" dxfId="0" operator="lessThanOrEqual" stopIfTrue="1">
      <formula>0</formula>
    </cfRule>
  </conditionalFormatting>
  <conditionalFormatting sqref="F181:F183">
    <cfRule type="cellIs" priority="12" dxfId="0" operator="lessThanOrEqual" stopIfTrue="1">
      <formula>0</formula>
    </cfRule>
  </conditionalFormatting>
  <conditionalFormatting sqref="F152:F154">
    <cfRule type="cellIs" priority="25" dxfId="0" operator="lessThanOrEqual" stopIfTrue="1">
      <formula>0</formula>
    </cfRule>
  </conditionalFormatting>
  <conditionalFormatting sqref="F163:F164">
    <cfRule type="cellIs" priority="27" dxfId="0" operator="lessThanOrEqual" stopIfTrue="1">
      <formula>0</formula>
    </cfRule>
  </conditionalFormatting>
  <conditionalFormatting sqref="F161:F162">
    <cfRule type="cellIs" priority="28" dxfId="0" operator="lessThanOrEqual" stopIfTrue="1">
      <formula>0</formula>
    </cfRule>
  </conditionalFormatting>
  <conditionalFormatting sqref="F155:F156">
    <cfRule type="cellIs" priority="24" dxfId="0" operator="lessThanOrEqual" stopIfTrue="1">
      <formula>0</formula>
    </cfRule>
  </conditionalFormatting>
  <conditionalFormatting sqref="F165:F166">
    <cfRule type="cellIs" priority="26" dxfId="0" operator="lessThanOrEqual" stopIfTrue="1">
      <formula>0</formula>
    </cfRule>
  </conditionalFormatting>
  <conditionalFormatting sqref="F167">
    <cfRule type="cellIs" priority="23" dxfId="0" operator="lessThanOrEqual" stopIfTrue="1">
      <formula>0</formula>
    </cfRule>
  </conditionalFormatting>
  <conditionalFormatting sqref="F146:F148">
    <cfRule type="cellIs" priority="20" dxfId="0" operator="lessThanOrEqual" stopIfTrue="1">
      <formula>0</formula>
    </cfRule>
  </conditionalFormatting>
  <conditionalFormatting sqref="F184:F185">
    <cfRule type="cellIs" priority="11" dxfId="0" operator="lessThanOrEqual" stopIfTrue="1">
      <formula>0</formula>
    </cfRule>
  </conditionalFormatting>
  <conditionalFormatting sqref="F187">
    <cfRule type="cellIs" priority="10" dxfId="0" operator="lessThanOrEqual" stopIfTrue="1">
      <formula>0</formula>
    </cfRule>
  </conditionalFormatting>
  <conditionalFormatting sqref="F157">
    <cfRule type="cellIs" priority="9" dxfId="0" operator="lessThanOrEqual" stopIfTrue="1">
      <formula>0</formula>
    </cfRule>
  </conditionalFormatting>
  <conditionalFormatting sqref="F150">
    <cfRule type="cellIs" priority="8" dxfId="0" operator="lessThanOrEqual" stopIfTrue="1">
      <formula>0</formula>
    </cfRule>
  </conditionalFormatting>
  <conditionalFormatting sqref="F172">
    <cfRule type="cellIs" priority="7" dxfId="0" operator="lessThanOrEqual" stopIfTrue="1">
      <formula>0</formula>
    </cfRule>
  </conditionalFormatting>
  <conditionalFormatting sqref="F174:F176">
    <cfRule type="cellIs" priority="2" dxfId="0" operator="lessThanOrEqual" stopIfTrue="1">
      <formula>0</formula>
    </cfRule>
  </conditionalFormatting>
  <conditionalFormatting sqref="F179">
    <cfRule type="cellIs" priority="3" dxfId="0" operator="lessThanOrEqual" stopIfTrue="1">
      <formula>0</formula>
    </cfRule>
  </conditionalFormatting>
  <conditionalFormatting sqref="F177:F178">
    <cfRule type="cellIs" priority="1" dxfId="0" operator="lessThanOrEqual" stopIfTrue="1">
      <formula>0</formula>
    </cfRule>
  </conditionalFormatting>
  <printOptions horizontalCentered="1"/>
  <pageMargins left="0.2362204724409449" right="0.2362204724409449" top="0.984251968503937" bottom="0.7480314960629921" header="0.31496062992125984" footer="0.31496062992125984"/>
  <pageSetup fitToHeight="0" fitToWidth="1" orientation="landscape" paperSize="9" scale="71" r:id="rId4"/>
  <headerFooter alignWithMargins="0">
    <oddFooter>&amp;L&amp;"Arial Narrow,Normal"&amp;Z&amp;F&amp;R&amp;"Arial Narrow,Normal"Página &amp;P de &amp;N</oddFooter>
  </headerFooter>
  <rowBreaks count="3" manualBreakCount="3">
    <brk id="73" max="9" man="1"/>
    <brk id="93" max="9" man="1"/>
    <brk id="114" max="9" man="1"/>
  </rowBreaks>
  <ignoredErrors>
    <ignoredError sqref="G24:G26 G10:G11 B11:E11 B25:E25 B24:D24 B26:C26 E26 B10:C10 E10" emptyCellReference="1"/>
  </ignoredErrors>
  <drawing r:id="rId3"/>
  <legacyDrawing r:id="rId2"/>
  <oleObjects>
    <oleObject progId="Word.Document.8" shapeId="665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Erlane Capistrano Damasceno</dc:creator>
  <cp:keywords/>
  <dc:description/>
  <cp:lastModifiedBy>Renato Alves Mees</cp:lastModifiedBy>
  <cp:lastPrinted>2019-02-27T12:59:59Z</cp:lastPrinted>
  <dcterms:created xsi:type="dcterms:W3CDTF">2014-07-21T14:47:55Z</dcterms:created>
  <dcterms:modified xsi:type="dcterms:W3CDTF">2019-06-27T20:04:59Z</dcterms:modified>
  <cp:category/>
  <cp:version/>
  <cp:contentType/>
  <cp:contentStatus/>
</cp:coreProperties>
</file>