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Arquivos\Documents\ARP Divisórias 2025\"/>
    </mc:Choice>
  </mc:AlternateContent>
  <bookViews>
    <workbookView xWindow="-120" yWindow="-120" windowWidth="24120" windowHeight="10140" tabRatio="892"/>
  </bookViews>
  <sheets>
    <sheet name="Anexo III" sheetId="5" r:id="rId1"/>
    <sheet name="Anexo VI" sheetId="7" r:id="rId2"/>
  </sheets>
  <definedNames>
    <definedName name="_xlnm.Print_Area" localSheetId="0">'Anexo III'!$A$1:$L$25</definedName>
    <definedName name="_xlnm.Print_Titles" localSheetId="0">'Anexo III'!$1:$9</definedName>
    <definedName name="_xlnm.Print_Titles" localSheetId="1">'Anexo VI'!$1:$10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 i="5" l="1"/>
  <c r="J17" i="5"/>
  <c r="K17" i="5" l="1"/>
  <c r="I17" i="5"/>
  <c r="E79" i="7"/>
  <c r="E78" i="7" s="1"/>
  <c r="L17" i="5" l="1"/>
  <c r="B27" i="7"/>
  <c r="B26" i="7"/>
  <c r="B25" i="7"/>
  <c r="B57" i="7"/>
  <c r="B56" i="7"/>
  <c r="B40" i="7" l="1"/>
  <c r="B30" i="7"/>
  <c r="B37" i="7"/>
  <c r="B42" i="7"/>
  <c r="B23" i="7" l="1"/>
  <c r="B29" i="7" s="1"/>
  <c r="B31" i="7" s="1"/>
  <c r="B32" i="7" s="1"/>
  <c r="E75" i="7" l="1"/>
  <c r="E74" i="7"/>
  <c r="E73" i="7"/>
  <c r="E72" i="7"/>
  <c r="E71" i="7"/>
  <c r="E70" i="7"/>
  <c r="E69" i="7"/>
  <c r="E68" i="7"/>
  <c r="E67" i="7"/>
  <c r="E66" i="7"/>
  <c r="E65" i="7"/>
  <c r="E64" i="7" s="1"/>
  <c r="I16" i="5" s="1"/>
  <c r="J16" i="5" s="1"/>
  <c r="E14" i="7"/>
  <c r="E13" i="7"/>
  <c r="C61" i="7"/>
  <c r="B48" i="7"/>
  <c r="C46" i="7"/>
  <c r="C55" i="7" s="1"/>
  <c r="B46" i="7"/>
  <c r="B55" i="7" s="1"/>
  <c r="B59" i="7" s="1"/>
  <c r="B60" i="7" s="1"/>
  <c r="B61" i="7" s="1"/>
  <c r="I15" i="5" s="1"/>
  <c r="J15" i="5" s="1"/>
  <c r="B41" i="7"/>
  <c r="B20" i="7"/>
  <c r="I11" i="5" s="1"/>
  <c r="J11" i="5" s="1"/>
  <c r="B43" i="7" l="1"/>
  <c r="I13" i="5" s="1"/>
  <c r="J13" i="5" s="1"/>
  <c r="L16" i="5"/>
  <c r="K16" i="5"/>
  <c r="K15" i="5"/>
  <c r="L15" i="5"/>
  <c r="L11" i="5"/>
  <c r="K11" i="5"/>
  <c r="I12" i="5"/>
  <c r="J12" i="5" s="1"/>
  <c r="E12" i="7"/>
  <c r="I10" i="5" s="1"/>
  <c r="J10" i="5" s="1"/>
  <c r="B50" i="7"/>
  <c r="B51" i="7" s="1"/>
  <c r="B52" i="7" s="1"/>
  <c r="I14" i="5" s="1"/>
  <c r="J14" i="5" s="1"/>
  <c r="L13" i="5" l="1"/>
  <c r="K13" i="5"/>
  <c r="K14" i="5"/>
  <c r="L14" i="5"/>
  <c r="L12" i="5"/>
  <c r="K12" i="5"/>
  <c r="K10" i="5"/>
  <c r="L10" i="5"/>
  <c r="L5" i="5" l="1"/>
  <c r="L19" i="5"/>
</calcChain>
</file>

<file path=xl/sharedStrings.xml><?xml version="1.0" encoding="utf-8"?>
<sst xmlns="http://schemas.openxmlformats.org/spreadsheetml/2006/main" count="168" uniqueCount="118">
  <si>
    <t>Nº.</t>
  </si>
  <si>
    <t>COD</t>
  </si>
  <si>
    <t>FONTE</t>
  </si>
  <si>
    <t>UD</t>
  </si>
  <si>
    <t>VU s/ BDI</t>
  </si>
  <si>
    <t>M2</t>
  </si>
  <si>
    <t>SEINFRA/CE</t>
  </si>
  <si>
    <t>KG</t>
  </si>
  <si>
    <t>M</t>
  </si>
  <si>
    <t>H</t>
  </si>
  <si>
    <t>Tabelas utilizadas:</t>
  </si>
  <si>
    <t>UN.</t>
  </si>
  <si>
    <t>SINAPI-CE</t>
  </si>
  <si>
    <t>C1050</t>
  </si>
  <si>
    <t>MÍN.</t>
  </si>
  <si>
    <t>MÁX.</t>
  </si>
  <si>
    <t>QUANTIDADE</t>
  </si>
  <si>
    <t>VU C/BDI</t>
  </si>
  <si>
    <t>VT C/ BDI (MÍN.)</t>
  </si>
  <si>
    <t>VT C/ BDI (MÁX.)</t>
  </si>
  <si>
    <t>CÓDIGO COMPRASNET</t>
  </si>
  <si>
    <t>SEINFRA-CE 028.1 Com Desoneração</t>
  </si>
  <si>
    <t>BDI FORNECIMENTO:</t>
  </si>
  <si>
    <t>BDI SERVIÇOS:</t>
  </si>
  <si>
    <t>ITEM A – DESMONTAGEM DE DIVISÓRIAS LEVES</t>
  </si>
  <si>
    <t>R$/M2</t>
  </si>
  <si>
    <t xml:space="preserve">ITEM N1 – DIVISÓRIA TIPO CEGA COM PAINÉIS DE FIBRAROC    </t>
  </si>
  <si>
    <t>COEFICIENTE DE PERDAS POR M2</t>
  </si>
  <si>
    <t>PREÇO UNITÁRIO, INCLUSIVE PERDAS</t>
  </si>
  <si>
    <t>ITEM N2 – DIVISÓRIA TIPO PAINEL/VIDRO/PAINEL COM PAINÉIS DE FIBRAROC, MONTANTE/RODAPÉ DUPLO E VIDRO TRANSPARENTE DE 4mm</t>
  </si>
  <si>
    <t>ÁREA DE PAINEL DE FIBRAROC = (1,2 x 0,4 + 1,2 x 1,10) =</t>
  </si>
  <si>
    <t xml:space="preserve">ÁREA DE VIDRO 4mm = (1,2 x 1,05) = </t>
  </si>
  <si>
    <t>COEFICIENTE ADOTADO DE PERDAS E INSTALAÇÃO DE  PERFIS PARA FIXAÇÃO DE VIDRO:</t>
  </si>
  <si>
    <t>R$</t>
  </si>
  <si>
    <t>PREÇO N2 (VIDRO + PAINEL)</t>
  </si>
  <si>
    <t>DIVIDINDO PELA ÁREA TOTAL DE N2 (3.06 m²) TEMOS PREÇO DE M2 FRONTAL DO MODELO N2</t>
  </si>
  <si>
    <t>ITEM P1 – CONJUNTO PORTA E BANDEIROLA COM PAINEL DE FIBRAROC</t>
  </si>
  <si>
    <t>R$/UD</t>
  </si>
  <si>
    <t xml:space="preserve"> </t>
  </si>
  <si>
    <t>ITEM E1 – ESTANTE TIPO COLMÉIA  COM PAINEL DE FIBRAROC</t>
  </si>
  <si>
    <t xml:space="preserve">ÁREA TOTAL DO MODELO E1 (VIDE DESENHO) = ( 2,1 x 0,35 x 6 + 2,71 x 0,35 x 7) = </t>
  </si>
  <si>
    <t>ÁREA FRONTAL DA ESTANTE E1= (2,10 x 2,71)</t>
  </si>
  <si>
    <t xml:space="preserve">COEFICIENTE DE PERDA E RECORTES = </t>
  </si>
  <si>
    <t xml:space="preserve">APLICANDO O COEFICIENTE DE 1,5 = </t>
  </si>
  <si>
    <t>ITEM B1 – BALCÃO  COM PAINEL DE FIBRAROC</t>
  </si>
  <si>
    <t xml:space="preserve">ÁREA TOTAL DO BALCÃO B1 (VIDE DESENHO) = ( 1 x 2,1 + 0,35 x 2,1) = </t>
  </si>
  <si>
    <t xml:space="preserve">ÁREA FRONTAL DO MODELO B1= (1,00 x 2,10) = </t>
  </si>
  <si>
    <t xml:space="preserve">APLICANDO O COEFICIENTE DE 1,25 = </t>
  </si>
  <si>
    <t>DIVIDINDO PELA ÁREA FRONTAL  DE B1 (2,1 m²) TEMOS PREÇO DE m² FRONTAL DO BALCÃO B1</t>
  </si>
  <si>
    <t>A</t>
  </si>
  <si>
    <t>CENTO</t>
  </si>
  <si>
    <t>C1050 - SEINFRA/CE -  C -  DEMOLIÇÃO DE DIVISÓRIA LEVE</t>
  </si>
  <si>
    <t>88316  - SINAPI-CE    -  C - SERVENTE COM ENCARGOS COMPLEMENTARES</t>
  </si>
  <si>
    <t>88273  - SINAPI-CE    -  C - MARCENEIRO COM ENCARGOS COMPLEMENTARES</t>
  </si>
  <si>
    <t>37586 - PINO DE ACO COM ARRUELA CONICA, DIAMETRO ARRUELA = *23* MM E COMP HASTE = *27* MM (ACAO INDIRETA)</t>
  </si>
  <si>
    <t>39413 - PLACA / CHAPA DE GESSO ACARTONADO, STANDARD (ST), COR BRANCA, E = 12,5 MM, 1200 X 2400 MM (L X C)</t>
  </si>
  <si>
    <t>39419 - PERFIL GUIA, FORMATO U, EM ACO ZINCADO, PARA ESTRUTURA PAREDE DRYWALL, E = 0,5 MM, 70 X 3000 MM (L X C)</t>
  </si>
  <si>
    <t>39422 - PERFIL MONTANTE, FORMATO C, EM ACO ZINCADO, PARA ESTRUTURA PAREDE DRYWALL, E = 0,5 MM, 70 X 3000 MM (L X C)</t>
  </si>
  <si>
    <t>39431 - FITA DE PAPEL MICROPERFURADO, 50 X 150 MM, PARA TRATAMENTO DE JUNTAS DE CHAPA DE GESSO PARA DRYWALL</t>
  </si>
  <si>
    <t>39432 - FITA DE PAPEL REFORCADA COM LAMINA DE METAL PARA REFORCO DE CANTOS DE CHAPA DE GESSO PARA DRYWALL</t>
  </si>
  <si>
    <t>39434 - MASSA DE REJUNTE EM PO PARA DRYWALL, A BASE DE GESSO, SECAGEM RAPIDA, PARA TRATAMENTO DE JUNTAS DE CHAPA DE GESSO (NECESSITA ADICAO DE AGUA)</t>
  </si>
  <si>
    <t>39435 - PARAFUSO DRY WALL, EM ACO FOSFATIZADO, CABECA TROMBETA E PONTA AGULHA (TA), COMPRIMENTO 25 MM</t>
  </si>
  <si>
    <t>39443 - PARAFUSO DRY WALL, EM ACO ZINCADO, CABECA LENTILHA E PONTA BROCA (LB), LARGURA 4,2 MM, COMPRIMENTO 13 MM</t>
  </si>
  <si>
    <t>88278 - MONTADOR DE ESTRUTURA METÁLICA COM ENCARGOS COMPLEMENTARES</t>
  </si>
  <si>
    <t>88316 - SERVENTE COM ENCARGOS COMPLEMENTARES</t>
  </si>
  <si>
    <t>ITEM D1 – PAREDE EM DRYWALL</t>
  </si>
  <si>
    <t>D1</t>
  </si>
  <si>
    <t>96359 SINAPI-CE - PAREDE COM SISTEMA EM CHAPAS DE GESSO PARA DRYWALL, USO INTERNO, COM DUAS FACES SIMPLES E ESTRUTURA METÁLICA COM GUIAS SIMPLES PARA PAREDES COM ÁREA LÍQUIDA MAIOR OU IGUAL A 6, COM VÃOS. AF_07/2023_PS</t>
  </si>
  <si>
    <t>SINAPI-CE 12/2024 Com Desoneração</t>
  </si>
  <si>
    <t>ESPECIFICAÇÕES</t>
  </si>
  <si>
    <t>Desmontagem de divisórias leves, dos modelos: painel cego, portas, bandeirolas e painel/vidro/painel.</t>
  </si>
  <si>
    <t>Divisória tipo cega com painéis de fibraroc com espessura de 35mm, na cor areia jundiai, montante e rodapé duplo em perfis de aço com pintura eletrostática em epóxi poliéster pó na cor preta.</t>
  </si>
  <si>
    <t>Divisória tipo painel / vidro / painel com painéis de fibraroc com espessura de 35mm, na cor areia jundiai, montante e rodapé duplo em perfis de aço com pintura eletrostática em epóxi poliéster pó na cor preta e vidro transparente de 4mm.</t>
  </si>
  <si>
    <t>Conjunto porta e bandeirola com painéis de fibraroc com espessura de 35mm na cor areia jundiai, montantes em pefis de aço com pintura eletrostática em epóxi poliéster pó na cor preta, requadro em aluminio nas folhas,  dobradiças e fechadura tipo cilindro inclusas.</t>
  </si>
  <si>
    <t>Estante tipo colmeia com painéis de fibraroc com espessura de 35mm, na cor areia jundiai, montante e rodapé simples em perfis de aço com pintura eletrostática em epóxi poliéster pó na cor preta.</t>
  </si>
  <si>
    <t>Balcão com painéis de fibraroc com espessura de 35mm, na cor areia jundiai, montante e rodapé simples em perfis de aço com pintura eletrostática em epóxi poliéster pó na cor preta.</t>
  </si>
  <si>
    <t>C4499</t>
  </si>
  <si>
    <t>REFERÊNCIA  SEINFRA – CÓDIGO C4499 , TABELA 28.1</t>
  </si>
  <si>
    <t>N1</t>
  </si>
  <si>
    <t>C4499/
C4492</t>
  </si>
  <si>
    <t>N2</t>
  </si>
  <si>
    <t xml:space="preserve">REFERÊNCIA PAINEL DE FIBRAROC – SEINFRA CODIGO C4499 </t>
  </si>
  <si>
    <t>REFERÊNCIA VIDRO 4mm PARA DIVISÓRIAS – SEINFRA CODIGO C4492 – PREÇO UNITÁRIO</t>
  </si>
  <si>
    <t>PREÇO PAINEL na N2 = 1,80 m² x PERDA x PREÇO UNITÁRIO C4499</t>
  </si>
  <si>
    <t>PREÇO VIDRO na N2 = 1,26 m² x PREÇO UNITÁRIO C4492</t>
  </si>
  <si>
    <t xml:space="preserve">REFERÊNCIA PAINEL DE FIBRAROC – SEINFRA CODIGO C4497 </t>
  </si>
  <si>
    <t xml:space="preserve">PREÇO PAINEL na C1 = 11,05 m² x PREÇO UNITÁRIO C4497 = </t>
  </si>
  <si>
    <t>P1</t>
  </si>
  <si>
    <t>E1</t>
  </si>
  <si>
    <t>B1</t>
  </si>
  <si>
    <t>C4497/
C4490</t>
  </si>
  <si>
    <t>C4497</t>
  </si>
  <si>
    <t>Anexo III - Planilha Estimativa de Custos e Formação de Preços com Especificações Técnicas</t>
  </si>
  <si>
    <t>TOTAL MÁXIMO:</t>
  </si>
  <si>
    <t>VÃO DE PORTA COMPLETA = 1 UND</t>
  </si>
  <si>
    <t>ÁREA DE PAINEL DE FIBRAROC = ( 0,85 x 0,4 ) =</t>
  </si>
  <si>
    <t>ÁREA TOTAL: PAINEL + PORTA = 0,34 + (0,85 X 2,15) =</t>
  </si>
  <si>
    <t>DIVIDINDO PELA ÁREA TOTAL DE P1 (2,17 m²) TEMOS PREÇO DE m² FRONTAL DO MODELO P1</t>
  </si>
  <si>
    <t>PREÇO P1 (VÃO DE PORTA COMPLETA + PAINEL)</t>
  </si>
  <si>
    <t>REFERÊNCIA VÃO DE PORTA COMPLETA COM FECHADURA TIPO CILINDRO P/DIVISÓRIAS C/REQUADRO EM ALUMÍNIO – SEINFRA CODIGO C4491 - PREÇO</t>
  </si>
  <si>
    <t>ÁREA TOTAL DO PAINEL MODELO N2 (VIDE DESENHO) = (1,2 x 2,55)</t>
  </si>
  <si>
    <t xml:space="preserve">DIVIDINDO PELA ÁREA FRONTAL  DE E1 (5,69 m²) TEMOS PREÇO DE m² FRONTAL DO MODELO E1 = </t>
  </si>
  <si>
    <t>PREÇO PAINEL na P1 = 0,34 m² x PREÇO UNITÁRIO C4497 COM COEFICIENTE DE PERDAS</t>
  </si>
  <si>
    <t>COEFICIENTE DE PERDAS DO PAINEL BANDEROLA POR M2</t>
  </si>
  <si>
    <t>TOTAL DE NOTA FISCAL DE VENDA:</t>
  </si>
  <si>
    <t xml:space="preserve"> TOTAL DE NOTA FISCAL DE SERVIÇO:</t>
  </si>
  <si>
    <t>PREÇO PAINEL na B1 = 2,84 m² x PREÇO UNITÁRIO C4497</t>
  </si>
  <si>
    <t>SISTEMA DE REGISTRO DE PREÇOS VISANDO EVENTUAL CONTRATAÇÃO DE EMPRESA ESPECIALIZADA PARA FORNECIMENTO E MONTAGEM DE DIVISÓRIAS E ESTANTES TIPO COLMEIA COM PAINÉIS DE FIBRAROC, INCLUSIVE DESMONTAGEM DE DIVISÓRIAS EXISTENTES SEM REAPROVEITAMENTO E PAREDES EM DRYWALL NAS EDIFICAÇÕES DO TRT 7ª REGIÃO, EM FORTALEZA, GRUPO ÚNICO</t>
  </si>
  <si>
    <t>Anexo VI - Planilha de Composição de Custos Unitários</t>
  </si>
  <si>
    <t>D2</t>
  </si>
  <si>
    <t>07704/ORSE - MANTA EM LÃ DE ROCHA DE 25MM - FORNECIMENTO E APLICAÇÃO</t>
  </si>
  <si>
    <t>07265/ORSE - Manta em lã de rocha de 25mm</t>
  </si>
  <si>
    <t>m2</t>
  </si>
  <si>
    <t>ITEM D2 – MANTA EM LÃ DE ROCHA DE 25MM - FORNECIMENTO E APLICAÇÃO</t>
  </si>
  <si>
    <t>Tratamentos de absorção acústica e isolamento térmico para paredes em drywal com manta em lã de rocha de 25mm</t>
  </si>
  <si>
    <t>ORSE</t>
  </si>
  <si>
    <t>ORSE DEZEMBRO/2024-1</t>
  </si>
  <si>
    <t>Parede em drywall, uso interno, com duas chapas simples de gesso acartonado, standard (st), cor branca, e = 12,5 mm e estrutura metálica com guias simples em aco zincado, para estrutura parede drywall, e = 0,5 mm.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</si>
</sst>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R$&quot;\ * #,##0.00_-;\-&quot;R$&quot;\ * #,##0.00_-;_-&quot;R$&quot;\ * &quot;-&quot;??_-;_-@_-"/>
    <numFmt numFmtId="43" formatCode="_-* #,##0.00_-;\-* #,##0.00_-;_-* &quot;-&quot;??_-;_-@_-"/>
    <numFmt numFmtId="164" formatCode="[$-416]General"/>
    <numFmt numFmtId="165" formatCode="#,##0.00_ ;[Red]\-#,##0.00\ "/>
    <numFmt numFmtId="166" formatCode="0.0000"/>
    <numFmt numFmtId="167" formatCode="[h]:mm:ss;@"/>
    <numFmt numFmtId="168" formatCode="#,##0.0000_ ;\-#,##0.0000\ "/>
  </numFmts>
  <fonts count="21"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b/>
      <sz val="12"/>
      <name val="Arial"/>
      <family val="2"/>
    </font>
    <font>
      <sz val="11"/>
      <color theme="1"/>
      <name val="Arial"/>
      <family val="2"/>
    </font>
    <font>
      <sz val="12"/>
      <name val="Arial"/>
      <family val="2"/>
    </font>
    <font>
      <b/>
      <sz val="18"/>
      <name val="Arial"/>
      <family val="2"/>
    </font>
    <font>
      <b/>
      <sz val="8"/>
      <name val="Arial"/>
      <family val="2"/>
    </font>
    <font>
      <b/>
      <i/>
      <sz val="8"/>
      <name val="Arial"/>
      <family val="2"/>
    </font>
    <font>
      <b/>
      <sz val="9"/>
      <name val="Arial"/>
      <family val="2"/>
    </font>
    <font>
      <b/>
      <sz val="10"/>
      <color indexed="9"/>
      <name val="Arial"/>
      <family val="2"/>
    </font>
    <font>
      <b/>
      <sz val="10"/>
      <color indexed="13"/>
      <name val="Arial"/>
      <family val="2"/>
    </font>
    <font>
      <sz val="8"/>
      <name val="Arial"/>
      <family val="2"/>
    </font>
    <font>
      <b/>
      <sz val="10"/>
      <color rgb="FFFF0000"/>
      <name val="Arial"/>
      <family val="2"/>
    </font>
    <font>
      <sz val="11"/>
      <color indexed="8"/>
      <name val="Calibri"/>
      <family val="2"/>
      <charset val="1"/>
    </font>
    <font>
      <sz val="8"/>
      <name val="Calibri"/>
      <family val="2"/>
      <scheme val="minor"/>
    </font>
    <font>
      <sz val="11"/>
      <name val="Calibri"/>
      <family val="2"/>
      <scheme val="minor"/>
    </font>
    <font>
      <b/>
      <sz val="11"/>
      <name val="Calibri"/>
      <family val="2"/>
      <scheme val="minor"/>
    </font>
  </fonts>
  <fills count="11">
    <fill>
      <patternFill patternType="none"/>
    </fill>
    <fill>
      <patternFill patternType="gray125"/>
    </fill>
    <fill>
      <patternFill patternType="solid">
        <fgColor indexed="13"/>
        <bgColor indexed="34"/>
      </patternFill>
    </fill>
    <fill>
      <patternFill patternType="solid">
        <fgColor indexed="22"/>
        <bgColor indexed="58"/>
      </patternFill>
    </fill>
    <fill>
      <patternFill patternType="solid">
        <fgColor indexed="9"/>
        <bgColor indexed="58"/>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indexed="2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4" fillId="0" borderId="0"/>
    <xf numFmtId="0" fontId="17" fillId="0" borderId="0"/>
  </cellStyleXfs>
  <cellXfs count="147">
    <xf numFmtId="0" fontId="0" fillId="0" borderId="0" xfId="0"/>
    <xf numFmtId="0" fontId="3" fillId="0" borderId="0" xfId="0" applyFont="1" applyFill="1" applyBorder="1" applyAlignment="1">
      <alignment horizontal="center" vertical="top"/>
    </xf>
    <xf numFmtId="0" fontId="4" fillId="0" borderId="0" xfId="0" applyFont="1"/>
    <xf numFmtId="43" fontId="4" fillId="0" borderId="0" xfId="1" applyFont="1"/>
    <xf numFmtId="0" fontId="2" fillId="0" borderId="0" xfId="0" applyFont="1" applyFill="1" applyBorder="1" applyAlignment="1">
      <alignment vertical="center"/>
    </xf>
    <xf numFmtId="164" fontId="5" fillId="0" borderId="0" xfId="4" applyFont="1" applyFill="1" applyAlignment="1">
      <alignment horizontal="left"/>
    </xf>
    <xf numFmtId="4" fontId="2" fillId="0" borderId="0" xfId="0" applyNumberFormat="1" applyFont="1" applyFill="1" applyBorder="1" applyAlignment="1">
      <alignment horizontal="right" vertical="center"/>
    </xf>
    <xf numFmtId="0" fontId="6" fillId="0" borderId="0" xfId="0" applyFont="1"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4" fontId="3" fillId="0" borderId="0" xfId="0" applyNumberFormat="1" applyFont="1" applyBorder="1" applyAlignment="1">
      <alignment horizontal="right" vertical="center"/>
    </xf>
    <xf numFmtId="165" fontId="3" fillId="0" borderId="0" xfId="0" applyNumberFormat="1" applyFont="1" applyBorder="1" applyAlignment="1">
      <alignment vertical="center"/>
    </xf>
    <xf numFmtId="43" fontId="7" fillId="0" borderId="0" xfId="1" applyFont="1" applyBorder="1" applyAlignment="1">
      <alignment vertical="center"/>
    </xf>
    <xf numFmtId="165" fontId="7" fillId="0" borderId="0" xfId="1" applyNumberFormat="1" applyFont="1" applyBorder="1" applyAlignment="1">
      <alignment vertical="center"/>
    </xf>
    <xf numFmtId="0" fontId="2" fillId="0" borderId="0" xfId="0" applyFont="1" applyBorder="1" applyAlignment="1">
      <alignment vertical="center"/>
    </xf>
    <xf numFmtId="43" fontId="3" fillId="6" borderId="0" xfId="1" applyFont="1" applyFill="1" applyBorder="1" applyAlignment="1">
      <alignment horizontal="righ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wrapText="1"/>
    </xf>
    <xf numFmtId="0" fontId="3" fillId="0" borderId="0" xfId="0" applyFont="1" applyBorder="1" applyAlignment="1">
      <alignment vertical="top" wrapText="1"/>
    </xf>
    <xf numFmtId="0" fontId="3" fillId="0" borderId="2" xfId="0" applyFont="1" applyBorder="1" applyAlignment="1">
      <alignment vertical="top" wrapTex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0" xfId="0" applyFont="1" applyBorder="1" applyAlignment="1">
      <alignment vertical="center"/>
    </xf>
    <xf numFmtId="43" fontId="9" fillId="0" borderId="0" xfId="1" applyFont="1" applyBorder="1" applyAlignment="1">
      <alignment horizontal="right" vertical="center"/>
    </xf>
    <xf numFmtId="0" fontId="9" fillId="0" borderId="0" xfId="0" applyFont="1" applyBorder="1" applyAlignment="1">
      <alignment horizontal="right" vertical="center"/>
    </xf>
    <xf numFmtId="43" fontId="10" fillId="0" borderId="0" xfId="1" applyFont="1" applyFill="1" applyBorder="1" applyAlignment="1">
      <alignment vertical="top"/>
    </xf>
    <xf numFmtId="43" fontId="8" fillId="0" borderId="0" xfId="1" applyFont="1" applyBorder="1" applyAlignment="1">
      <alignment vertical="top"/>
    </xf>
    <xf numFmtId="43" fontId="8" fillId="0" borderId="0" xfId="1" applyFont="1" applyBorder="1" applyAlignment="1">
      <alignment vertical="center"/>
    </xf>
    <xf numFmtId="43" fontId="11" fillId="0" borderId="0" xfId="1" applyFont="1" applyFill="1" applyBorder="1" applyAlignment="1">
      <alignment horizontal="left" vertical="center"/>
    </xf>
    <xf numFmtId="43" fontId="11" fillId="0" borderId="0" xfId="1" applyFont="1" applyBorder="1" applyAlignment="1">
      <alignment horizontal="left" vertical="center"/>
    </xf>
    <xf numFmtId="4" fontId="6" fillId="0" borderId="0" xfId="0" applyNumberFormat="1" applyFont="1" applyBorder="1" applyAlignment="1">
      <alignment horizontal="right" vertical="center"/>
    </xf>
    <xf numFmtId="43" fontId="2" fillId="0" borderId="0" xfId="1" applyFont="1" applyFill="1" applyBorder="1" applyAlignment="1" applyProtection="1">
      <alignment vertical="top"/>
    </xf>
    <xf numFmtId="0" fontId="12" fillId="0" borderId="0" xfId="0" applyFont="1" applyFill="1" applyBorder="1" applyAlignment="1">
      <alignment horizontal="center" vertical="center"/>
    </xf>
    <xf numFmtId="0" fontId="12" fillId="0" borderId="0" xfId="0" applyFont="1" applyFill="1" applyBorder="1" applyAlignment="1">
      <alignment vertical="center" wrapText="1"/>
    </xf>
    <xf numFmtId="43" fontId="12" fillId="0" borderId="0" xfId="1" applyFont="1" applyFill="1" applyBorder="1" applyAlignment="1">
      <alignment horizontal="right" vertical="center"/>
    </xf>
    <xf numFmtId="43" fontId="3" fillId="0" borderId="0" xfId="1" applyFont="1" applyFill="1" applyBorder="1" applyAlignment="1" applyProtection="1">
      <alignment horizontal="right" vertical="center"/>
    </xf>
    <xf numFmtId="43" fontId="8" fillId="0" borderId="0" xfId="1" applyFont="1" applyFill="1" applyBorder="1" applyAlignment="1">
      <alignment vertical="top"/>
    </xf>
    <xf numFmtId="43" fontId="8" fillId="0" borderId="0" xfId="1" applyFont="1" applyFill="1" applyBorder="1" applyAlignment="1">
      <alignment vertical="center"/>
    </xf>
    <xf numFmtId="0" fontId="8" fillId="0" borderId="0" xfId="0" applyFont="1" applyFill="1" applyBorder="1" applyAlignment="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4" fontId="2" fillId="3" borderId="1" xfId="0" applyNumberFormat="1" applyFont="1" applyFill="1" applyBorder="1" applyAlignment="1">
      <alignment horizontal="center" vertical="center"/>
    </xf>
    <xf numFmtId="43" fontId="2" fillId="3" borderId="1" xfId="1" applyFont="1" applyFill="1" applyBorder="1" applyAlignment="1">
      <alignment horizontal="center" vertical="center" wrapText="1"/>
    </xf>
    <xf numFmtId="4" fontId="1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43" fontId="10" fillId="0" borderId="0" xfId="1" applyFont="1" applyFill="1" applyBorder="1" applyAlignment="1">
      <alignment horizontal="center" vertical="top"/>
    </xf>
    <xf numFmtId="43" fontId="3" fillId="0" borderId="0" xfId="1" applyFont="1" applyBorder="1" applyAlignment="1">
      <alignment horizontal="center" vertical="top"/>
    </xf>
    <xf numFmtId="43" fontId="3" fillId="0" borderId="0" xfId="1" applyFont="1" applyBorder="1" applyAlignment="1">
      <alignment horizontal="center" vertical="center"/>
    </xf>
    <xf numFmtId="0" fontId="13" fillId="4" borderId="0" xfId="0" applyFont="1" applyFill="1" applyBorder="1" applyAlignment="1">
      <alignment horizontal="left" vertical="top"/>
    </xf>
    <xf numFmtId="0" fontId="13" fillId="4" borderId="0" xfId="0" applyFont="1" applyFill="1" applyBorder="1" applyAlignment="1">
      <alignment horizontal="center" vertical="top"/>
    </xf>
    <xf numFmtId="0" fontId="13" fillId="4" borderId="0" xfId="0" applyFont="1" applyFill="1" applyBorder="1" applyAlignment="1">
      <alignment horizontal="left" vertical="top" wrapText="1"/>
    </xf>
    <xf numFmtId="4" fontId="14" fillId="4" borderId="0" xfId="0" applyNumberFormat="1" applyFont="1" applyFill="1" applyBorder="1" applyAlignment="1">
      <alignment horizontal="right" vertical="top"/>
    </xf>
    <xf numFmtId="43" fontId="13" fillId="4" borderId="0" xfId="1" applyFont="1" applyFill="1" applyBorder="1" applyAlignment="1">
      <alignment horizontal="right" vertical="top" wrapText="1"/>
    </xf>
    <xf numFmtId="4" fontId="13" fillId="4" borderId="0" xfId="0" applyNumberFormat="1" applyFont="1" applyFill="1" applyBorder="1" applyAlignment="1">
      <alignment horizontal="right" vertical="top" wrapText="1"/>
    </xf>
    <xf numFmtId="4" fontId="14" fillId="4" borderId="0" xfId="0" applyNumberFormat="1" applyFont="1" applyFill="1" applyBorder="1" applyAlignment="1">
      <alignment horizontal="right" vertical="top" wrapText="1"/>
    </xf>
    <xf numFmtId="43" fontId="3" fillId="5" borderId="0" xfId="1" applyFont="1" applyFill="1" applyBorder="1" applyAlignment="1">
      <alignment vertical="top"/>
    </xf>
    <xf numFmtId="43" fontId="3" fillId="5" borderId="0" xfId="1" applyFont="1" applyFill="1" applyBorder="1" applyAlignment="1">
      <alignment vertical="center"/>
    </xf>
    <xf numFmtId="0" fontId="3" fillId="5" borderId="0" xfId="0" applyFont="1" applyFill="1" applyBorder="1" applyAlignment="1">
      <alignment vertical="center"/>
    </xf>
    <xf numFmtId="43" fontId="3" fillId="0" borderId="0" xfId="1" applyFont="1" applyFill="1" applyBorder="1" applyAlignment="1">
      <alignment vertical="center"/>
    </xf>
    <xf numFmtId="0" fontId="3" fillId="0" borderId="0" xfId="0" applyFont="1" applyFill="1" applyBorder="1" applyAlignment="1">
      <alignment vertical="center"/>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43" fontId="3" fillId="6" borderId="1" xfId="1" applyFont="1" applyFill="1" applyBorder="1" applyAlignment="1">
      <alignment vertical="top"/>
    </xf>
    <xf numFmtId="43" fontId="2" fillId="0" borderId="0" xfId="1" applyFont="1" applyFill="1" applyBorder="1" applyAlignment="1">
      <alignment vertical="center"/>
    </xf>
    <xf numFmtId="167" fontId="2" fillId="0" borderId="0" xfId="1" applyNumberFormat="1" applyFont="1" applyFill="1" applyBorder="1" applyAlignment="1">
      <alignment vertical="center"/>
    </xf>
    <xf numFmtId="43" fontId="15" fillId="0" borderId="0" xfId="1" applyFont="1" applyFill="1" applyBorder="1" applyAlignment="1" applyProtection="1">
      <alignment vertical="top"/>
    </xf>
    <xf numFmtId="0" fontId="3" fillId="0" borderId="3" xfId="0" applyFont="1" applyFill="1" applyBorder="1" applyAlignment="1">
      <alignment horizontal="left" vertical="top" wrapText="1"/>
    </xf>
    <xf numFmtId="43" fontId="16" fillId="0" borderId="0" xfId="1" applyFont="1" applyFill="1" applyBorder="1" applyAlignment="1" applyProtection="1">
      <alignment vertical="top"/>
    </xf>
    <xf numFmtId="43" fontId="3" fillId="0" borderId="1" xfId="1" applyFont="1" applyBorder="1" applyAlignment="1">
      <alignment vertical="top" wrapText="1"/>
    </xf>
    <xf numFmtId="43" fontId="10" fillId="0" borderId="0" xfId="1" applyFont="1" applyFill="1" applyBorder="1" applyAlignment="1" applyProtection="1">
      <alignment vertical="top"/>
    </xf>
    <xf numFmtId="43" fontId="3" fillId="0" borderId="0" xfId="1" applyFont="1" applyFill="1" applyBorder="1" applyAlignment="1">
      <alignment vertical="top"/>
    </xf>
    <xf numFmtId="0" fontId="3" fillId="0" borderId="0" xfId="0" applyFont="1" applyBorder="1" applyAlignment="1">
      <alignment horizontal="center" vertical="top"/>
    </xf>
    <xf numFmtId="43" fontId="3" fillId="0" borderId="0" xfId="1" applyFont="1" applyFill="1" applyBorder="1" applyAlignment="1">
      <alignment horizontal="right" vertical="top"/>
    </xf>
    <xf numFmtId="0" fontId="3" fillId="0" borderId="0" xfId="0" applyFont="1" applyBorder="1" applyAlignment="1">
      <alignment horizontal="left" vertical="center"/>
    </xf>
    <xf numFmtId="43" fontId="3" fillId="0" borderId="0" xfId="1" applyFont="1" applyBorder="1" applyAlignment="1">
      <alignment horizontal="right" vertical="center"/>
    </xf>
    <xf numFmtId="43" fontId="3" fillId="0" borderId="0" xfId="1" applyFont="1" applyBorder="1" applyAlignment="1">
      <alignment vertical="top"/>
    </xf>
    <xf numFmtId="43" fontId="3" fillId="0" borderId="0" xfId="1" applyFont="1" applyBorder="1" applyAlignment="1">
      <alignment vertical="center"/>
    </xf>
    <xf numFmtId="43" fontId="2" fillId="0" borderId="0" xfId="1" applyFont="1" applyFill="1" applyBorder="1" applyAlignment="1">
      <alignment horizontal="right" vertical="top"/>
    </xf>
    <xf numFmtId="43" fontId="2" fillId="0" borderId="0" xfId="1" applyFont="1" applyFill="1" applyBorder="1" applyAlignment="1">
      <alignment vertical="top"/>
    </xf>
    <xf numFmtId="166" fontId="3" fillId="6" borderId="0" xfId="0" applyNumberFormat="1" applyFont="1" applyFill="1" applyBorder="1" applyAlignment="1">
      <alignment horizontal="right" vertical="top"/>
    </xf>
    <xf numFmtId="43" fontId="2" fillId="0" borderId="0" xfId="1" applyFont="1" applyFill="1" applyBorder="1" applyAlignment="1">
      <alignment horizontal="center" vertical="top"/>
    </xf>
    <xf numFmtId="43" fontId="2" fillId="0" borderId="0" xfId="1" applyFont="1" applyBorder="1" applyAlignment="1">
      <alignment horizontal="center" vertical="top"/>
    </xf>
    <xf numFmtId="168" fontId="3" fillId="5" borderId="0" xfId="1" applyNumberFormat="1" applyFont="1" applyFill="1" applyBorder="1" applyAlignment="1">
      <alignment vertical="center"/>
    </xf>
    <xf numFmtId="43" fontId="4" fillId="0" borderId="0" xfId="1" applyFont="1" applyFill="1"/>
    <xf numFmtId="43" fontId="3" fillId="0" borderId="0" xfId="1" applyFont="1" applyFill="1" applyBorder="1" applyAlignment="1">
      <alignment horizontal="right" vertical="center"/>
    </xf>
    <xf numFmtId="43" fontId="3" fillId="0" borderId="0" xfId="1" applyFont="1"/>
    <xf numFmtId="0" fontId="3" fillId="0" borderId="0" xfId="0" applyFont="1"/>
    <xf numFmtId="0" fontId="10" fillId="3" borderId="1" xfId="0" applyFont="1" applyFill="1" applyBorder="1" applyAlignment="1">
      <alignment horizontal="center" vertical="center" wrapText="1"/>
    </xf>
    <xf numFmtId="14" fontId="3" fillId="0" borderId="2" xfId="0" applyNumberFormat="1" applyFont="1" applyBorder="1" applyAlignment="1">
      <alignment vertical="top" wrapText="1"/>
    </xf>
    <xf numFmtId="0" fontId="2" fillId="0" borderId="0" xfId="0" applyFont="1" applyFill="1" applyBorder="1" applyAlignment="1">
      <alignment horizontal="left" vertical="center" wrapText="1"/>
    </xf>
    <xf numFmtId="4" fontId="12" fillId="8" borderId="0" xfId="0" applyNumberFormat="1" applyFont="1" applyFill="1" applyBorder="1" applyAlignment="1">
      <alignment horizontal="right" vertical="center"/>
    </xf>
    <xf numFmtId="10" fontId="2" fillId="8" borderId="0" xfId="3" applyNumberFormat="1" applyFont="1" applyFill="1" applyBorder="1" applyAlignment="1" applyProtection="1">
      <alignment horizontal="right" vertical="center"/>
    </xf>
    <xf numFmtId="0" fontId="3" fillId="0" borderId="0" xfId="0" applyFont="1" applyAlignment="1">
      <alignment wrapText="1"/>
    </xf>
    <xf numFmtId="0" fontId="2" fillId="0" borderId="0" xfId="0" applyFont="1" applyAlignment="1">
      <alignment horizontal="justify" wrapText="1"/>
    </xf>
    <xf numFmtId="0" fontId="3" fillId="0" borderId="0" xfId="0" applyFont="1" applyAlignment="1">
      <alignment horizontal="justify" wrapText="1"/>
    </xf>
    <xf numFmtId="43" fontId="2" fillId="10" borderId="0" xfId="1" applyFont="1" applyFill="1"/>
    <xf numFmtId="0" fontId="2" fillId="0" borderId="0" xfId="0" applyFont="1"/>
    <xf numFmtId="43" fontId="2" fillId="0" borderId="0" xfId="1" applyFont="1"/>
    <xf numFmtId="0" fontId="2" fillId="0" borderId="0" xfId="0" applyFont="1" applyAlignment="1">
      <alignment wrapText="1"/>
    </xf>
    <xf numFmtId="0" fontId="2" fillId="9" borderId="0" xfId="0" applyFont="1" applyFill="1" applyAlignment="1">
      <alignment wrapText="1"/>
    </xf>
    <xf numFmtId="44" fontId="2" fillId="10" borderId="0" xfId="2" applyFont="1" applyFill="1"/>
    <xf numFmtId="10" fontId="2" fillId="0" borderId="0" xfId="3" applyNumberFormat="1" applyFont="1" applyFill="1" applyBorder="1" applyAlignment="1">
      <alignment horizontal="right" vertical="center"/>
    </xf>
    <xf numFmtId="0" fontId="19" fillId="0" borderId="0" xfId="0" applyFont="1"/>
    <xf numFmtId="43" fontId="19" fillId="0" borderId="0" xfId="1" applyFont="1"/>
    <xf numFmtId="43" fontId="20" fillId="0" borderId="0" xfId="1" applyFont="1" applyAlignment="1">
      <alignment horizontal="center"/>
    </xf>
    <xf numFmtId="0" fontId="20" fillId="0" borderId="0" xfId="0" applyFont="1"/>
    <xf numFmtId="0" fontId="19" fillId="0" borderId="0" xfId="0" applyFont="1" applyAlignment="1">
      <alignment horizontal="center"/>
    </xf>
    <xf numFmtId="43" fontId="3" fillId="6" borderId="0" xfId="1" applyFont="1" applyFill="1"/>
    <xf numFmtId="44" fontId="19" fillId="0" borderId="0" xfId="2" applyFont="1"/>
    <xf numFmtId="43" fontId="3" fillId="10" borderId="0" xfId="1" applyFont="1" applyFill="1"/>
    <xf numFmtId="43" fontId="20" fillId="0" borderId="0" xfId="1" applyFont="1"/>
    <xf numFmtId="44" fontId="19" fillId="0" borderId="0" xfId="2" applyNumberFormat="1" applyFont="1"/>
    <xf numFmtId="0" fontId="3" fillId="8" borderId="1" xfId="0" applyFont="1" applyFill="1" applyBorder="1" applyAlignment="1">
      <alignment horizontal="center" vertical="top" wrapText="1"/>
    </xf>
    <xf numFmtId="0" fontId="3" fillId="8" borderId="1" xfId="0" applyFont="1" applyFill="1" applyBorder="1" applyAlignment="1">
      <alignment horizontal="left" vertical="top" wrapText="1"/>
    </xf>
    <xf numFmtId="43" fontId="3" fillId="8" borderId="1" xfId="1" applyFont="1" applyFill="1" applyBorder="1" applyAlignment="1">
      <alignment vertical="top"/>
    </xf>
    <xf numFmtId="0" fontId="3" fillId="0" borderId="0" xfId="0" applyFont="1" applyBorder="1" applyAlignment="1">
      <alignment horizontal="center" vertical="top" wrapText="1"/>
    </xf>
    <xf numFmtId="0" fontId="3" fillId="0" borderId="0" xfId="0" applyFont="1" applyFill="1" applyBorder="1" applyAlignment="1">
      <alignment horizontal="center" vertical="top" wrapText="1"/>
    </xf>
    <xf numFmtId="43" fontId="3" fillId="0" borderId="0" xfId="1" applyFont="1" applyBorder="1" applyAlignment="1">
      <alignment vertical="top" wrapText="1"/>
    </xf>
    <xf numFmtId="43" fontId="3" fillId="6" borderId="0" xfId="1" applyFont="1" applyFill="1" applyBorder="1" applyAlignment="1">
      <alignment horizontal="left" vertical="top" wrapText="1"/>
    </xf>
    <xf numFmtId="44" fontId="3" fillId="6" borderId="1" xfId="2" applyFont="1" applyFill="1" applyBorder="1" applyAlignment="1">
      <alignment horizontal="left" vertical="top" wrapText="1"/>
    </xf>
    <xf numFmtId="44" fontId="3" fillId="0" borderId="1" xfId="2" applyFont="1" applyFill="1" applyBorder="1" applyAlignment="1">
      <alignment vertical="top"/>
    </xf>
    <xf numFmtId="44" fontId="3" fillId="8" borderId="1" xfId="2" applyFont="1" applyFill="1" applyBorder="1" applyAlignment="1">
      <alignment horizontal="left" vertical="top" wrapText="1"/>
    </xf>
    <xf numFmtId="44" fontId="3" fillId="8" borderId="1" xfId="2" applyFont="1" applyFill="1" applyBorder="1" applyAlignment="1">
      <alignment vertical="top"/>
    </xf>
    <xf numFmtId="44" fontId="3" fillId="6" borderId="3" xfId="2" applyFont="1" applyFill="1" applyBorder="1" applyAlignment="1">
      <alignment horizontal="left" vertical="top" wrapText="1"/>
    </xf>
    <xf numFmtId="44" fontId="3" fillId="0" borderId="0" xfId="2" applyFont="1" applyFill="1" applyBorder="1" applyAlignment="1">
      <alignment vertical="top"/>
    </xf>
    <xf numFmtId="44" fontId="6" fillId="2" borderId="0" xfId="2" applyFont="1" applyFill="1" applyBorder="1" applyAlignment="1">
      <alignment vertical="center"/>
    </xf>
    <xf numFmtId="43" fontId="3" fillId="8" borderId="0" xfId="1" applyFont="1" applyFill="1" applyBorder="1" applyAlignment="1">
      <alignment vertical="top"/>
    </xf>
    <xf numFmtId="43" fontId="3" fillId="8" borderId="0" xfId="1" applyFont="1" applyFill="1" applyBorder="1" applyAlignment="1">
      <alignment horizontal="right" vertical="top"/>
    </xf>
    <xf numFmtId="44" fontId="3" fillId="8" borderId="0" xfId="2" applyFont="1" applyFill="1" applyBorder="1" applyAlignment="1">
      <alignment vertical="top"/>
    </xf>
    <xf numFmtId="43" fontId="3" fillId="8" borderId="0" xfId="1" applyFont="1" applyFill="1" applyBorder="1" applyAlignment="1">
      <alignment horizontal="left" vertical="top" wrapText="1"/>
    </xf>
    <xf numFmtId="0" fontId="3" fillId="0" borderId="1" xfId="0" quotePrefix="1" applyFont="1" applyFill="1" applyBorder="1" applyAlignment="1">
      <alignment horizontal="center" vertical="center"/>
    </xf>
    <xf numFmtId="0" fontId="3" fillId="0" borderId="1" xfId="0" applyFont="1" applyFill="1" applyBorder="1" applyAlignment="1">
      <alignment horizontal="center" vertical="center" wrapText="1"/>
    </xf>
    <xf numFmtId="0" fontId="3" fillId="8" borderId="1" xfId="0" quotePrefix="1" applyFont="1" applyFill="1" applyBorder="1" applyAlignment="1">
      <alignment horizontal="center" vertical="center"/>
    </xf>
    <xf numFmtId="0" fontId="3" fillId="8" borderId="1" xfId="0" applyFont="1" applyFill="1" applyBorder="1" applyAlignment="1">
      <alignment horizontal="center" vertical="center" wrapText="1"/>
    </xf>
    <xf numFmtId="0" fontId="3" fillId="8"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8" borderId="1" xfId="0" applyFont="1" applyFill="1" applyBorder="1" applyAlignment="1">
      <alignment horizontal="center" vertical="center"/>
    </xf>
    <xf numFmtId="43" fontId="19" fillId="0" borderId="0" xfId="0" applyNumberFormat="1" applyFont="1"/>
    <xf numFmtId="0" fontId="6" fillId="0" borderId="1" xfId="0" applyFont="1" applyBorder="1" applyAlignment="1">
      <alignment horizontal="center"/>
    </xf>
    <xf numFmtId="4" fontId="12" fillId="7" borderId="1" xfId="0" applyNumberFormat="1" applyFont="1" applyFill="1" applyBorder="1" applyAlignment="1">
      <alignment horizontal="center" vertical="center"/>
    </xf>
    <xf numFmtId="0" fontId="2" fillId="0" borderId="4" xfId="0" applyFont="1" applyFill="1" applyBorder="1" applyAlignment="1">
      <alignment horizontal="left" vertical="center" wrapText="1"/>
    </xf>
    <xf numFmtId="0" fontId="2" fillId="9" borderId="0" xfId="0" applyFont="1" applyFill="1" applyAlignment="1">
      <alignment horizontal="left" wrapText="1"/>
    </xf>
    <xf numFmtId="0" fontId="6" fillId="0" borderId="1" xfId="0" applyFont="1" applyBorder="1" applyAlignment="1">
      <alignment horizontal="center" wrapText="1"/>
    </xf>
  </cellXfs>
  <cellStyles count="6">
    <cellStyle name="Excel Built-in Normal" xfId="5"/>
    <cellStyle name="Moeda" xfId="2" builtinId="4"/>
    <cellStyle name="Normal" xfId="0" builtinId="0"/>
    <cellStyle name="Normal 2 2" xfId="4"/>
    <cellStyle name="Porcentagem" xfId="3" builtinId="5"/>
    <cellStyle name="Vírgula" xfId="1" builtinId="3"/>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44823</xdr:rowOff>
    </xdr:from>
    <xdr:to>
      <xdr:col>4</xdr:col>
      <xdr:colOff>1021730</xdr:colOff>
      <xdr:row>2</xdr:row>
      <xdr:rowOff>235322</xdr:rowOff>
    </xdr:to>
    <xdr:pic>
      <xdr:nvPicPr>
        <xdr:cNvPr id="5" name="Imagem 2">
          <a:extLst>
            <a:ext uri="{FF2B5EF4-FFF2-40B4-BE49-F238E27FC236}">
              <a16:creationId xmlns:a16="http://schemas.microsoft.com/office/drawing/2014/main" xmlns="" id="{33EF32B7-8025-4BEF-9E69-823053901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23"/>
          <a:ext cx="4114554" cy="773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4153847</xdr:colOff>
      <xdr:row>4</xdr:row>
      <xdr:rowOff>63166</xdr:rowOff>
    </xdr:to>
    <xdr:pic>
      <xdr:nvPicPr>
        <xdr:cNvPr id="3" name="Imagem 2">
          <a:extLst>
            <a:ext uri="{FF2B5EF4-FFF2-40B4-BE49-F238E27FC236}">
              <a16:creationId xmlns:a16="http://schemas.microsoft.com/office/drawing/2014/main" xmlns="" id="{F6A5ED6E-CF46-4EF8-BF86-7FB7BBABB0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4125272" cy="796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32"/>
  <sheetViews>
    <sheetView showGridLines="0" tabSelected="1" zoomScaleNormal="100" workbookViewId="0">
      <selection activeCell="A8" sqref="A8"/>
    </sheetView>
  </sheetViews>
  <sheetFormatPr defaultRowHeight="12.75" x14ac:dyDescent="0.25"/>
  <cols>
    <col min="1" max="1" width="7.28515625" style="15" customWidth="1"/>
    <col min="2" max="2" width="11.85546875" style="9" bestFit="1" customWidth="1"/>
    <col min="3" max="3" width="12.28515625" style="9" bestFit="1" customWidth="1"/>
    <col min="4" max="4" width="15" style="9" bestFit="1" customWidth="1"/>
    <col min="5" max="5" width="63.28515625" style="10" customWidth="1"/>
    <col min="6" max="6" width="5.28515625" style="9" customWidth="1"/>
    <col min="7" max="7" width="9" style="11" customWidth="1"/>
    <col min="8" max="8" width="10.28515625" style="11" bestFit="1" customWidth="1"/>
    <col min="9" max="9" width="10.5703125" style="76" bestFit="1" customWidth="1"/>
    <col min="10" max="10" width="12.140625" style="11" bestFit="1" customWidth="1"/>
    <col min="11" max="11" width="19.28515625" style="11" bestFit="1" customWidth="1"/>
    <col min="12" max="12" width="18" style="11" bestFit="1" customWidth="1"/>
    <col min="13" max="13" width="17.140625" style="27" customWidth="1"/>
    <col min="14" max="14" width="11.28515625" style="77" bestFit="1" customWidth="1"/>
    <col min="15" max="15" width="11.28515625" style="77" customWidth="1"/>
    <col min="16" max="16" width="10.7109375" style="78" bestFit="1" customWidth="1"/>
    <col min="17" max="18" width="10.28515625" style="78" bestFit="1" customWidth="1"/>
    <col min="19" max="19" width="11.140625" style="78" bestFit="1" customWidth="1"/>
    <col min="20" max="20" width="9.140625" style="78"/>
    <col min="21" max="259" width="9.140625" style="8"/>
    <col min="260" max="260" width="7.28515625" style="8" customWidth="1"/>
    <col min="261" max="261" width="9" style="8" customWidth="1"/>
    <col min="262" max="262" width="10.5703125" style="8" customWidth="1"/>
    <col min="263" max="263" width="61" style="8" bestFit="1" customWidth="1"/>
    <col min="264" max="264" width="6" style="8" customWidth="1"/>
    <col min="265" max="265" width="7" style="8" customWidth="1"/>
    <col min="266" max="266" width="9.5703125" style="8" customWidth="1"/>
    <col min="267" max="267" width="10" style="8" customWidth="1"/>
    <col min="268" max="268" width="9.7109375" style="8" customWidth="1"/>
    <col min="269" max="269" width="11.28515625" style="8" customWidth="1"/>
    <col min="270" max="270" width="8.28515625" style="8" customWidth="1"/>
    <col min="271" max="271" width="10.7109375" style="8" bestFit="1" customWidth="1"/>
    <col min="272" max="515" width="9.140625" style="8"/>
    <col min="516" max="516" width="7.28515625" style="8" customWidth="1"/>
    <col min="517" max="517" width="9" style="8" customWidth="1"/>
    <col min="518" max="518" width="10.5703125" style="8" customWidth="1"/>
    <col min="519" max="519" width="61" style="8" bestFit="1" customWidth="1"/>
    <col min="520" max="520" width="6" style="8" customWidth="1"/>
    <col min="521" max="521" width="7" style="8" customWidth="1"/>
    <col min="522" max="522" width="9.5703125" style="8" customWidth="1"/>
    <col min="523" max="523" width="10" style="8" customWidth="1"/>
    <col min="524" max="524" width="9.7109375" style="8" customWidth="1"/>
    <col min="525" max="525" width="11.28515625" style="8" customWidth="1"/>
    <col min="526" max="526" width="8.28515625" style="8" customWidth="1"/>
    <col min="527" max="527" width="10.7109375" style="8" bestFit="1" customWidth="1"/>
    <col min="528" max="771" width="9.140625" style="8"/>
    <col min="772" max="772" width="7.28515625" style="8" customWidth="1"/>
    <col min="773" max="773" width="9" style="8" customWidth="1"/>
    <col min="774" max="774" width="10.5703125" style="8" customWidth="1"/>
    <col min="775" max="775" width="61" style="8" bestFit="1" customWidth="1"/>
    <col min="776" max="776" width="6" style="8" customWidth="1"/>
    <col min="777" max="777" width="7" style="8" customWidth="1"/>
    <col min="778" max="778" width="9.5703125" style="8" customWidth="1"/>
    <col min="779" max="779" width="10" style="8" customWidth="1"/>
    <col min="780" max="780" width="9.7109375" style="8" customWidth="1"/>
    <col min="781" max="781" width="11.28515625" style="8" customWidth="1"/>
    <col min="782" max="782" width="8.28515625" style="8" customWidth="1"/>
    <col min="783" max="783" width="10.7109375" style="8" bestFit="1" customWidth="1"/>
    <col min="784" max="1027" width="9.140625" style="8"/>
    <col min="1028" max="1028" width="7.28515625" style="8" customWidth="1"/>
    <col min="1029" max="1029" width="9" style="8" customWidth="1"/>
    <col min="1030" max="1030" width="10.5703125" style="8" customWidth="1"/>
    <col min="1031" max="1031" width="61" style="8" bestFit="1" customWidth="1"/>
    <col min="1032" max="1032" width="6" style="8" customWidth="1"/>
    <col min="1033" max="1033" width="7" style="8" customWidth="1"/>
    <col min="1034" max="1034" width="9.5703125" style="8" customWidth="1"/>
    <col min="1035" max="1035" width="10" style="8" customWidth="1"/>
    <col min="1036" max="1036" width="9.7109375" style="8" customWidth="1"/>
    <col min="1037" max="1037" width="11.28515625" style="8" customWidth="1"/>
    <col min="1038" max="1038" width="8.28515625" style="8" customWidth="1"/>
    <col min="1039" max="1039" width="10.7109375" style="8" bestFit="1" customWidth="1"/>
    <col min="1040" max="1283" width="9.140625" style="8"/>
    <col min="1284" max="1284" width="7.28515625" style="8" customWidth="1"/>
    <col min="1285" max="1285" width="9" style="8" customWidth="1"/>
    <col min="1286" max="1286" width="10.5703125" style="8" customWidth="1"/>
    <col min="1287" max="1287" width="61" style="8" bestFit="1" customWidth="1"/>
    <col min="1288" max="1288" width="6" style="8" customWidth="1"/>
    <col min="1289" max="1289" width="7" style="8" customWidth="1"/>
    <col min="1290" max="1290" width="9.5703125" style="8" customWidth="1"/>
    <col min="1291" max="1291" width="10" style="8" customWidth="1"/>
    <col min="1292" max="1292" width="9.7109375" style="8" customWidth="1"/>
    <col min="1293" max="1293" width="11.28515625" style="8" customWidth="1"/>
    <col min="1294" max="1294" width="8.28515625" style="8" customWidth="1"/>
    <col min="1295" max="1295" width="10.7109375" style="8" bestFit="1" customWidth="1"/>
    <col min="1296" max="1539" width="9.140625" style="8"/>
    <col min="1540" max="1540" width="7.28515625" style="8" customWidth="1"/>
    <col min="1541" max="1541" width="9" style="8" customWidth="1"/>
    <col min="1542" max="1542" width="10.5703125" style="8" customWidth="1"/>
    <col min="1543" max="1543" width="61" style="8" bestFit="1" customWidth="1"/>
    <col min="1544" max="1544" width="6" style="8" customWidth="1"/>
    <col min="1545" max="1545" width="7" style="8" customWidth="1"/>
    <col min="1546" max="1546" width="9.5703125" style="8" customWidth="1"/>
    <col min="1547" max="1547" width="10" style="8" customWidth="1"/>
    <col min="1548" max="1548" width="9.7109375" style="8" customWidth="1"/>
    <col min="1549" max="1549" width="11.28515625" style="8" customWidth="1"/>
    <col min="1550" max="1550" width="8.28515625" style="8" customWidth="1"/>
    <col min="1551" max="1551" width="10.7109375" style="8" bestFit="1" customWidth="1"/>
    <col min="1552" max="1795" width="9.140625" style="8"/>
    <col min="1796" max="1796" width="7.28515625" style="8" customWidth="1"/>
    <col min="1797" max="1797" width="9" style="8" customWidth="1"/>
    <col min="1798" max="1798" width="10.5703125" style="8" customWidth="1"/>
    <col min="1799" max="1799" width="61" style="8" bestFit="1" customWidth="1"/>
    <col min="1800" max="1800" width="6" style="8" customWidth="1"/>
    <col min="1801" max="1801" width="7" style="8" customWidth="1"/>
    <col min="1802" max="1802" width="9.5703125" style="8" customWidth="1"/>
    <col min="1803" max="1803" width="10" style="8" customWidth="1"/>
    <col min="1804" max="1804" width="9.7109375" style="8" customWidth="1"/>
    <col min="1805" max="1805" width="11.28515625" style="8" customWidth="1"/>
    <col min="1806" max="1806" width="8.28515625" style="8" customWidth="1"/>
    <col min="1807" max="1807" width="10.7109375" style="8" bestFit="1" customWidth="1"/>
    <col min="1808" max="2051" width="9.140625" style="8"/>
    <col min="2052" max="2052" width="7.28515625" style="8" customWidth="1"/>
    <col min="2053" max="2053" width="9" style="8" customWidth="1"/>
    <col min="2054" max="2054" width="10.5703125" style="8" customWidth="1"/>
    <col min="2055" max="2055" width="61" style="8" bestFit="1" customWidth="1"/>
    <col min="2056" max="2056" width="6" style="8" customWidth="1"/>
    <col min="2057" max="2057" width="7" style="8" customWidth="1"/>
    <col min="2058" max="2058" width="9.5703125" style="8" customWidth="1"/>
    <col min="2059" max="2059" width="10" style="8" customWidth="1"/>
    <col min="2060" max="2060" width="9.7109375" style="8" customWidth="1"/>
    <col min="2061" max="2061" width="11.28515625" style="8" customWidth="1"/>
    <col min="2062" max="2062" width="8.28515625" style="8" customWidth="1"/>
    <col min="2063" max="2063" width="10.7109375" style="8" bestFit="1" customWidth="1"/>
    <col min="2064" max="2307" width="9.140625" style="8"/>
    <col min="2308" max="2308" width="7.28515625" style="8" customWidth="1"/>
    <col min="2309" max="2309" width="9" style="8" customWidth="1"/>
    <col min="2310" max="2310" width="10.5703125" style="8" customWidth="1"/>
    <col min="2311" max="2311" width="61" style="8" bestFit="1" customWidth="1"/>
    <col min="2312" max="2312" width="6" style="8" customWidth="1"/>
    <col min="2313" max="2313" width="7" style="8" customWidth="1"/>
    <col min="2314" max="2314" width="9.5703125" style="8" customWidth="1"/>
    <col min="2315" max="2315" width="10" style="8" customWidth="1"/>
    <col min="2316" max="2316" width="9.7109375" style="8" customWidth="1"/>
    <col min="2317" max="2317" width="11.28515625" style="8" customWidth="1"/>
    <col min="2318" max="2318" width="8.28515625" style="8" customWidth="1"/>
    <col min="2319" max="2319" width="10.7109375" style="8" bestFit="1" customWidth="1"/>
    <col min="2320" max="2563" width="9.140625" style="8"/>
    <col min="2564" max="2564" width="7.28515625" style="8" customWidth="1"/>
    <col min="2565" max="2565" width="9" style="8" customWidth="1"/>
    <col min="2566" max="2566" width="10.5703125" style="8" customWidth="1"/>
    <col min="2567" max="2567" width="61" style="8" bestFit="1" customWidth="1"/>
    <col min="2568" max="2568" width="6" style="8" customWidth="1"/>
    <col min="2569" max="2569" width="7" style="8" customWidth="1"/>
    <col min="2570" max="2570" width="9.5703125" style="8" customWidth="1"/>
    <col min="2571" max="2571" width="10" style="8" customWidth="1"/>
    <col min="2572" max="2572" width="9.7109375" style="8" customWidth="1"/>
    <col min="2573" max="2573" width="11.28515625" style="8" customWidth="1"/>
    <col min="2574" max="2574" width="8.28515625" style="8" customWidth="1"/>
    <col min="2575" max="2575" width="10.7109375" style="8" bestFit="1" customWidth="1"/>
    <col min="2576" max="2819" width="9.140625" style="8"/>
    <col min="2820" max="2820" width="7.28515625" style="8" customWidth="1"/>
    <col min="2821" max="2821" width="9" style="8" customWidth="1"/>
    <col min="2822" max="2822" width="10.5703125" style="8" customWidth="1"/>
    <col min="2823" max="2823" width="61" style="8" bestFit="1" customWidth="1"/>
    <col min="2824" max="2824" width="6" style="8" customWidth="1"/>
    <col min="2825" max="2825" width="7" style="8" customWidth="1"/>
    <col min="2826" max="2826" width="9.5703125" style="8" customWidth="1"/>
    <col min="2827" max="2827" width="10" style="8" customWidth="1"/>
    <col min="2828" max="2828" width="9.7109375" style="8" customWidth="1"/>
    <col min="2829" max="2829" width="11.28515625" style="8" customWidth="1"/>
    <col min="2830" max="2830" width="8.28515625" style="8" customWidth="1"/>
    <col min="2831" max="2831" width="10.7109375" style="8" bestFit="1" customWidth="1"/>
    <col min="2832" max="3075" width="9.140625" style="8"/>
    <col min="3076" max="3076" width="7.28515625" style="8" customWidth="1"/>
    <col min="3077" max="3077" width="9" style="8" customWidth="1"/>
    <col min="3078" max="3078" width="10.5703125" style="8" customWidth="1"/>
    <col min="3079" max="3079" width="61" style="8" bestFit="1" customWidth="1"/>
    <col min="3080" max="3080" width="6" style="8" customWidth="1"/>
    <col min="3081" max="3081" width="7" style="8" customWidth="1"/>
    <col min="3082" max="3082" width="9.5703125" style="8" customWidth="1"/>
    <col min="3083" max="3083" width="10" style="8" customWidth="1"/>
    <col min="3084" max="3084" width="9.7109375" style="8" customWidth="1"/>
    <col min="3085" max="3085" width="11.28515625" style="8" customWidth="1"/>
    <col min="3086" max="3086" width="8.28515625" style="8" customWidth="1"/>
    <col min="3087" max="3087" width="10.7109375" style="8" bestFit="1" customWidth="1"/>
    <col min="3088" max="3331" width="9.140625" style="8"/>
    <col min="3332" max="3332" width="7.28515625" style="8" customWidth="1"/>
    <col min="3333" max="3333" width="9" style="8" customWidth="1"/>
    <col min="3334" max="3334" width="10.5703125" style="8" customWidth="1"/>
    <col min="3335" max="3335" width="61" style="8" bestFit="1" customWidth="1"/>
    <col min="3336" max="3336" width="6" style="8" customWidth="1"/>
    <col min="3337" max="3337" width="7" style="8" customWidth="1"/>
    <col min="3338" max="3338" width="9.5703125" style="8" customWidth="1"/>
    <col min="3339" max="3339" width="10" style="8" customWidth="1"/>
    <col min="3340" max="3340" width="9.7109375" style="8" customWidth="1"/>
    <col min="3341" max="3341" width="11.28515625" style="8" customWidth="1"/>
    <col min="3342" max="3342" width="8.28515625" style="8" customWidth="1"/>
    <col min="3343" max="3343" width="10.7109375" style="8" bestFit="1" customWidth="1"/>
    <col min="3344" max="3587" width="9.140625" style="8"/>
    <col min="3588" max="3588" width="7.28515625" style="8" customWidth="1"/>
    <col min="3589" max="3589" width="9" style="8" customWidth="1"/>
    <col min="3590" max="3590" width="10.5703125" style="8" customWidth="1"/>
    <col min="3591" max="3591" width="61" style="8" bestFit="1" customWidth="1"/>
    <col min="3592" max="3592" width="6" style="8" customWidth="1"/>
    <col min="3593" max="3593" width="7" style="8" customWidth="1"/>
    <col min="3594" max="3594" width="9.5703125" style="8" customWidth="1"/>
    <col min="3595" max="3595" width="10" style="8" customWidth="1"/>
    <col min="3596" max="3596" width="9.7109375" style="8" customWidth="1"/>
    <col min="3597" max="3597" width="11.28515625" style="8" customWidth="1"/>
    <col min="3598" max="3598" width="8.28515625" style="8" customWidth="1"/>
    <col min="3599" max="3599" width="10.7109375" style="8" bestFit="1" customWidth="1"/>
    <col min="3600" max="3843" width="9.140625" style="8"/>
    <col min="3844" max="3844" width="7.28515625" style="8" customWidth="1"/>
    <col min="3845" max="3845" width="9" style="8" customWidth="1"/>
    <col min="3846" max="3846" width="10.5703125" style="8" customWidth="1"/>
    <col min="3847" max="3847" width="61" style="8" bestFit="1" customWidth="1"/>
    <col min="3848" max="3848" width="6" style="8" customWidth="1"/>
    <col min="3849" max="3849" width="7" style="8" customWidth="1"/>
    <col min="3850" max="3850" width="9.5703125" style="8" customWidth="1"/>
    <col min="3851" max="3851" width="10" style="8" customWidth="1"/>
    <col min="3852" max="3852" width="9.7109375" style="8" customWidth="1"/>
    <col min="3853" max="3853" width="11.28515625" style="8" customWidth="1"/>
    <col min="3854" max="3854" width="8.28515625" style="8" customWidth="1"/>
    <col min="3855" max="3855" width="10.7109375" style="8" bestFit="1" customWidth="1"/>
    <col min="3856" max="4099" width="9.140625" style="8"/>
    <col min="4100" max="4100" width="7.28515625" style="8" customWidth="1"/>
    <col min="4101" max="4101" width="9" style="8" customWidth="1"/>
    <col min="4102" max="4102" width="10.5703125" style="8" customWidth="1"/>
    <col min="4103" max="4103" width="61" style="8" bestFit="1" customWidth="1"/>
    <col min="4104" max="4104" width="6" style="8" customWidth="1"/>
    <col min="4105" max="4105" width="7" style="8" customWidth="1"/>
    <col min="4106" max="4106" width="9.5703125" style="8" customWidth="1"/>
    <col min="4107" max="4107" width="10" style="8" customWidth="1"/>
    <col min="4108" max="4108" width="9.7109375" style="8" customWidth="1"/>
    <col min="4109" max="4109" width="11.28515625" style="8" customWidth="1"/>
    <col min="4110" max="4110" width="8.28515625" style="8" customWidth="1"/>
    <col min="4111" max="4111" width="10.7109375" style="8" bestFit="1" customWidth="1"/>
    <col min="4112" max="4355" width="9.140625" style="8"/>
    <col min="4356" max="4356" width="7.28515625" style="8" customWidth="1"/>
    <col min="4357" max="4357" width="9" style="8" customWidth="1"/>
    <col min="4358" max="4358" width="10.5703125" style="8" customWidth="1"/>
    <col min="4359" max="4359" width="61" style="8" bestFit="1" customWidth="1"/>
    <col min="4360" max="4360" width="6" style="8" customWidth="1"/>
    <col min="4361" max="4361" width="7" style="8" customWidth="1"/>
    <col min="4362" max="4362" width="9.5703125" style="8" customWidth="1"/>
    <col min="4363" max="4363" width="10" style="8" customWidth="1"/>
    <col min="4364" max="4364" width="9.7109375" style="8" customWidth="1"/>
    <col min="4365" max="4365" width="11.28515625" style="8" customWidth="1"/>
    <col min="4366" max="4366" width="8.28515625" style="8" customWidth="1"/>
    <col min="4367" max="4367" width="10.7109375" style="8" bestFit="1" customWidth="1"/>
    <col min="4368" max="4611" width="9.140625" style="8"/>
    <col min="4612" max="4612" width="7.28515625" style="8" customWidth="1"/>
    <col min="4613" max="4613" width="9" style="8" customWidth="1"/>
    <col min="4614" max="4614" width="10.5703125" style="8" customWidth="1"/>
    <col min="4615" max="4615" width="61" style="8" bestFit="1" customWidth="1"/>
    <col min="4616" max="4616" width="6" style="8" customWidth="1"/>
    <col min="4617" max="4617" width="7" style="8" customWidth="1"/>
    <col min="4618" max="4618" width="9.5703125" style="8" customWidth="1"/>
    <col min="4619" max="4619" width="10" style="8" customWidth="1"/>
    <col min="4620" max="4620" width="9.7109375" style="8" customWidth="1"/>
    <col min="4621" max="4621" width="11.28515625" style="8" customWidth="1"/>
    <col min="4622" max="4622" width="8.28515625" style="8" customWidth="1"/>
    <col min="4623" max="4623" width="10.7109375" style="8" bestFit="1" customWidth="1"/>
    <col min="4624" max="4867" width="9.140625" style="8"/>
    <col min="4868" max="4868" width="7.28515625" style="8" customWidth="1"/>
    <col min="4869" max="4869" width="9" style="8" customWidth="1"/>
    <col min="4870" max="4870" width="10.5703125" style="8" customWidth="1"/>
    <col min="4871" max="4871" width="61" style="8" bestFit="1" customWidth="1"/>
    <col min="4872" max="4872" width="6" style="8" customWidth="1"/>
    <col min="4873" max="4873" width="7" style="8" customWidth="1"/>
    <col min="4874" max="4874" width="9.5703125" style="8" customWidth="1"/>
    <col min="4875" max="4875" width="10" style="8" customWidth="1"/>
    <col min="4876" max="4876" width="9.7109375" style="8" customWidth="1"/>
    <col min="4877" max="4877" width="11.28515625" style="8" customWidth="1"/>
    <col min="4878" max="4878" width="8.28515625" style="8" customWidth="1"/>
    <col min="4879" max="4879" width="10.7109375" style="8" bestFit="1" customWidth="1"/>
    <col min="4880" max="5123" width="9.140625" style="8"/>
    <col min="5124" max="5124" width="7.28515625" style="8" customWidth="1"/>
    <col min="5125" max="5125" width="9" style="8" customWidth="1"/>
    <col min="5126" max="5126" width="10.5703125" style="8" customWidth="1"/>
    <col min="5127" max="5127" width="61" style="8" bestFit="1" customWidth="1"/>
    <col min="5128" max="5128" width="6" style="8" customWidth="1"/>
    <col min="5129" max="5129" width="7" style="8" customWidth="1"/>
    <col min="5130" max="5130" width="9.5703125" style="8" customWidth="1"/>
    <col min="5131" max="5131" width="10" style="8" customWidth="1"/>
    <col min="5132" max="5132" width="9.7109375" style="8" customWidth="1"/>
    <col min="5133" max="5133" width="11.28515625" style="8" customWidth="1"/>
    <col min="5134" max="5134" width="8.28515625" style="8" customWidth="1"/>
    <col min="5135" max="5135" width="10.7109375" style="8" bestFit="1" customWidth="1"/>
    <col min="5136" max="5379" width="9.140625" style="8"/>
    <col min="5380" max="5380" width="7.28515625" style="8" customWidth="1"/>
    <col min="5381" max="5381" width="9" style="8" customWidth="1"/>
    <col min="5382" max="5382" width="10.5703125" style="8" customWidth="1"/>
    <col min="5383" max="5383" width="61" style="8" bestFit="1" customWidth="1"/>
    <col min="5384" max="5384" width="6" style="8" customWidth="1"/>
    <col min="5385" max="5385" width="7" style="8" customWidth="1"/>
    <col min="5386" max="5386" width="9.5703125" style="8" customWidth="1"/>
    <col min="5387" max="5387" width="10" style="8" customWidth="1"/>
    <col min="5388" max="5388" width="9.7109375" style="8" customWidth="1"/>
    <col min="5389" max="5389" width="11.28515625" style="8" customWidth="1"/>
    <col min="5390" max="5390" width="8.28515625" style="8" customWidth="1"/>
    <col min="5391" max="5391" width="10.7109375" style="8" bestFit="1" customWidth="1"/>
    <col min="5392" max="5635" width="9.140625" style="8"/>
    <col min="5636" max="5636" width="7.28515625" style="8" customWidth="1"/>
    <col min="5637" max="5637" width="9" style="8" customWidth="1"/>
    <col min="5638" max="5638" width="10.5703125" style="8" customWidth="1"/>
    <col min="5639" max="5639" width="61" style="8" bestFit="1" customWidth="1"/>
    <col min="5640" max="5640" width="6" style="8" customWidth="1"/>
    <col min="5641" max="5641" width="7" style="8" customWidth="1"/>
    <col min="5642" max="5642" width="9.5703125" style="8" customWidth="1"/>
    <col min="5643" max="5643" width="10" style="8" customWidth="1"/>
    <col min="5644" max="5644" width="9.7109375" style="8" customWidth="1"/>
    <col min="5645" max="5645" width="11.28515625" style="8" customWidth="1"/>
    <col min="5646" max="5646" width="8.28515625" style="8" customWidth="1"/>
    <col min="5647" max="5647" width="10.7109375" style="8" bestFit="1" customWidth="1"/>
    <col min="5648" max="5891" width="9.140625" style="8"/>
    <col min="5892" max="5892" width="7.28515625" style="8" customWidth="1"/>
    <col min="5893" max="5893" width="9" style="8" customWidth="1"/>
    <col min="5894" max="5894" width="10.5703125" style="8" customWidth="1"/>
    <col min="5895" max="5895" width="61" style="8" bestFit="1" customWidth="1"/>
    <col min="5896" max="5896" width="6" style="8" customWidth="1"/>
    <col min="5897" max="5897" width="7" style="8" customWidth="1"/>
    <col min="5898" max="5898" width="9.5703125" style="8" customWidth="1"/>
    <col min="5899" max="5899" width="10" style="8" customWidth="1"/>
    <col min="5900" max="5900" width="9.7109375" style="8" customWidth="1"/>
    <col min="5901" max="5901" width="11.28515625" style="8" customWidth="1"/>
    <col min="5902" max="5902" width="8.28515625" style="8" customWidth="1"/>
    <col min="5903" max="5903" width="10.7109375" style="8" bestFit="1" customWidth="1"/>
    <col min="5904" max="6147" width="9.140625" style="8"/>
    <col min="6148" max="6148" width="7.28515625" style="8" customWidth="1"/>
    <col min="6149" max="6149" width="9" style="8" customWidth="1"/>
    <col min="6150" max="6150" width="10.5703125" style="8" customWidth="1"/>
    <col min="6151" max="6151" width="61" style="8" bestFit="1" customWidth="1"/>
    <col min="6152" max="6152" width="6" style="8" customWidth="1"/>
    <col min="6153" max="6153" width="7" style="8" customWidth="1"/>
    <col min="6154" max="6154" width="9.5703125" style="8" customWidth="1"/>
    <col min="6155" max="6155" width="10" style="8" customWidth="1"/>
    <col min="6156" max="6156" width="9.7109375" style="8" customWidth="1"/>
    <col min="6157" max="6157" width="11.28515625" style="8" customWidth="1"/>
    <col min="6158" max="6158" width="8.28515625" style="8" customWidth="1"/>
    <col min="6159" max="6159" width="10.7109375" style="8" bestFit="1" customWidth="1"/>
    <col min="6160" max="6403" width="9.140625" style="8"/>
    <col min="6404" max="6404" width="7.28515625" style="8" customWidth="1"/>
    <col min="6405" max="6405" width="9" style="8" customWidth="1"/>
    <col min="6406" max="6406" width="10.5703125" style="8" customWidth="1"/>
    <col min="6407" max="6407" width="61" style="8" bestFit="1" customWidth="1"/>
    <col min="6408" max="6408" width="6" style="8" customWidth="1"/>
    <col min="6409" max="6409" width="7" style="8" customWidth="1"/>
    <col min="6410" max="6410" width="9.5703125" style="8" customWidth="1"/>
    <col min="6411" max="6411" width="10" style="8" customWidth="1"/>
    <col min="6412" max="6412" width="9.7109375" style="8" customWidth="1"/>
    <col min="6413" max="6413" width="11.28515625" style="8" customWidth="1"/>
    <col min="6414" max="6414" width="8.28515625" style="8" customWidth="1"/>
    <col min="6415" max="6415" width="10.7109375" style="8" bestFit="1" customWidth="1"/>
    <col min="6416" max="6659" width="9.140625" style="8"/>
    <col min="6660" max="6660" width="7.28515625" style="8" customWidth="1"/>
    <col min="6661" max="6661" width="9" style="8" customWidth="1"/>
    <col min="6662" max="6662" width="10.5703125" style="8" customWidth="1"/>
    <col min="6663" max="6663" width="61" style="8" bestFit="1" customWidth="1"/>
    <col min="6664" max="6664" width="6" style="8" customWidth="1"/>
    <col min="6665" max="6665" width="7" style="8" customWidth="1"/>
    <col min="6666" max="6666" width="9.5703125" style="8" customWidth="1"/>
    <col min="6667" max="6667" width="10" style="8" customWidth="1"/>
    <col min="6668" max="6668" width="9.7109375" style="8" customWidth="1"/>
    <col min="6669" max="6669" width="11.28515625" style="8" customWidth="1"/>
    <col min="6670" max="6670" width="8.28515625" style="8" customWidth="1"/>
    <col min="6671" max="6671" width="10.7109375" style="8" bestFit="1" customWidth="1"/>
    <col min="6672" max="6915" width="9.140625" style="8"/>
    <col min="6916" max="6916" width="7.28515625" style="8" customWidth="1"/>
    <col min="6917" max="6917" width="9" style="8" customWidth="1"/>
    <col min="6918" max="6918" width="10.5703125" style="8" customWidth="1"/>
    <col min="6919" max="6919" width="61" style="8" bestFit="1" customWidth="1"/>
    <col min="6920" max="6920" width="6" style="8" customWidth="1"/>
    <col min="6921" max="6921" width="7" style="8" customWidth="1"/>
    <col min="6922" max="6922" width="9.5703125" style="8" customWidth="1"/>
    <col min="6923" max="6923" width="10" style="8" customWidth="1"/>
    <col min="6924" max="6924" width="9.7109375" style="8" customWidth="1"/>
    <col min="6925" max="6925" width="11.28515625" style="8" customWidth="1"/>
    <col min="6926" max="6926" width="8.28515625" style="8" customWidth="1"/>
    <col min="6927" max="6927" width="10.7109375" style="8" bestFit="1" customWidth="1"/>
    <col min="6928" max="7171" width="9.140625" style="8"/>
    <col min="7172" max="7172" width="7.28515625" style="8" customWidth="1"/>
    <col min="7173" max="7173" width="9" style="8" customWidth="1"/>
    <col min="7174" max="7174" width="10.5703125" style="8" customWidth="1"/>
    <col min="7175" max="7175" width="61" style="8" bestFit="1" customWidth="1"/>
    <col min="7176" max="7176" width="6" style="8" customWidth="1"/>
    <col min="7177" max="7177" width="7" style="8" customWidth="1"/>
    <col min="7178" max="7178" width="9.5703125" style="8" customWidth="1"/>
    <col min="7179" max="7179" width="10" style="8" customWidth="1"/>
    <col min="7180" max="7180" width="9.7109375" style="8" customWidth="1"/>
    <col min="7181" max="7181" width="11.28515625" style="8" customWidth="1"/>
    <col min="7182" max="7182" width="8.28515625" style="8" customWidth="1"/>
    <col min="7183" max="7183" width="10.7109375" style="8" bestFit="1" customWidth="1"/>
    <col min="7184" max="7427" width="9.140625" style="8"/>
    <col min="7428" max="7428" width="7.28515625" style="8" customWidth="1"/>
    <col min="7429" max="7429" width="9" style="8" customWidth="1"/>
    <col min="7430" max="7430" width="10.5703125" style="8" customWidth="1"/>
    <col min="7431" max="7431" width="61" style="8" bestFit="1" customWidth="1"/>
    <col min="7432" max="7432" width="6" style="8" customWidth="1"/>
    <col min="7433" max="7433" width="7" style="8" customWidth="1"/>
    <col min="7434" max="7434" width="9.5703125" style="8" customWidth="1"/>
    <col min="7435" max="7435" width="10" style="8" customWidth="1"/>
    <col min="7436" max="7436" width="9.7109375" style="8" customWidth="1"/>
    <col min="7437" max="7437" width="11.28515625" style="8" customWidth="1"/>
    <col min="7438" max="7438" width="8.28515625" style="8" customWidth="1"/>
    <col min="7439" max="7439" width="10.7109375" style="8" bestFit="1" customWidth="1"/>
    <col min="7440" max="7683" width="9.140625" style="8"/>
    <col min="7684" max="7684" width="7.28515625" style="8" customWidth="1"/>
    <col min="7685" max="7685" width="9" style="8" customWidth="1"/>
    <col min="7686" max="7686" width="10.5703125" style="8" customWidth="1"/>
    <col min="7687" max="7687" width="61" style="8" bestFit="1" customWidth="1"/>
    <col min="7688" max="7688" width="6" style="8" customWidth="1"/>
    <col min="7689" max="7689" width="7" style="8" customWidth="1"/>
    <col min="7690" max="7690" width="9.5703125" style="8" customWidth="1"/>
    <col min="7691" max="7691" width="10" style="8" customWidth="1"/>
    <col min="7692" max="7692" width="9.7109375" style="8" customWidth="1"/>
    <col min="7693" max="7693" width="11.28515625" style="8" customWidth="1"/>
    <col min="7694" max="7694" width="8.28515625" style="8" customWidth="1"/>
    <col min="7695" max="7695" width="10.7109375" style="8" bestFit="1" customWidth="1"/>
    <col min="7696" max="7939" width="9.140625" style="8"/>
    <col min="7940" max="7940" width="7.28515625" style="8" customWidth="1"/>
    <col min="7941" max="7941" width="9" style="8" customWidth="1"/>
    <col min="7942" max="7942" width="10.5703125" style="8" customWidth="1"/>
    <col min="7943" max="7943" width="61" style="8" bestFit="1" customWidth="1"/>
    <col min="7944" max="7944" width="6" style="8" customWidth="1"/>
    <col min="7945" max="7945" width="7" style="8" customWidth="1"/>
    <col min="7946" max="7946" width="9.5703125" style="8" customWidth="1"/>
    <col min="7947" max="7947" width="10" style="8" customWidth="1"/>
    <col min="7948" max="7948" width="9.7109375" style="8" customWidth="1"/>
    <col min="7949" max="7949" width="11.28515625" style="8" customWidth="1"/>
    <col min="7950" max="7950" width="8.28515625" style="8" customWidth="1"/>
    <col min="7951" max="7951" width="10.7109375" style="8" bestFit="1" customWidth="1"/>
    <col min="7952" max="8195" width="9.140625" style="8"/>
    <col min="8196" max="8196" width="7.28515625" style="8" customWidth="1"/>
    <col min="8197" max="8197" width="9" style="8" customWidth="1"/>
    <col min="8198" max="8198" width="10.5703125" style="8" customWidth="1"/>
    <col min="8199" max="8199" width="61" style="8" bestFit="1" customWidth="1"/>
    <col min="8200" max="8200" width="6" style="8" customWidth="1"/>
    <col min="8201" max="8201" width="7" style="8" customWidth="1"/>
    <col min="8202" max="8202" width="9.5703125" style="8" customWidth="1"/>
    <col min="8203" max="8203" width="10" style="8" customWidth="1"/>
    <col min="8204" max="8204" width="9.7109375" style="8" customWidth="1"/>
    <col min="8205" max="8205" width="11.28515625" style="8" customWidth="1"/>
    <col min="8206" max="8206" width="8.28515625" style="8" customWidth="1"/>
    <col min="8207" max="8207" width="10.7109375" style="8" bestFit="1" customWidth="1"/>
    <col min="8208" max="8451" width="9.140625" style="8"/>
    <col min="8452" max="8452" width="7.28515625" style="8" customWidth="1"/>
    <col min="8453" max="8453" width="9" style="8" customWidth="1"/>
    <col min="8454" max="8454" width="10.5703125" style="8" customWidth="1"/>
    <col min="8455" max="8455" width="61" style="8" bestFit="1" customWidth="1"/>
    <col min="8456" max="8456" width="6" style="8" customWidth="1"/>
    <col min="8457" max="8457" width="7" style="8" customWidth="1"/>
    <col min="8458" max="8458" width="9.5703125" style="8" customWidth="1"/>
    <col min="8459" max="8459" width="10" style="8" customWidth="1"/>
    <col min="8460" max="8460" width="9.7109375" style="8" customWidth="1"/>
    <col min="8461" max="8461" width="11.28515625" style="8" customWidth="1"/>
    <col min="8462" max="8462" width="8.28515625" style="8" customWidth="1"/>
    <col min="8463" max="8463" width="10.7109375" style="8" bestFit="1" customWidth="1"/>
    <col min="8464" max="8707" width="9.140625" style="8"/>
    <col min="8708" max="8708" width="7.28515625" style="8" customWidth="1"/>
    <col min="8709" max="8709" width="9" style="8" customWidth="1"/>
    <col min="8710" max="8710" width="10.5703125" style="8" customWidth="1"/>
    <col min="8711" max="8711" width="61" style="8" bestFit="1" customWidth="1"/>
    <col min="8712" max="8712" width="6" style="8" customWidth="1"/>
    <col min="8713" max="8713" width="7" style="8" customWidth="1"/>
    <col min="8714" max="8714" width="9.5703125" style="8" customWidth="1"/>
    <col min="8715" max="8715" width="10" style="8" customWidth="1"/>
    <col min="8716" max="8716" width="9.7109375" style="8" customWidth="1"/>
    <col min="8717" max="8717" width="11.28515625" style="8" customWidth="1"/>
    <col min="8718" max="8718" width="8.28515625" style="8" customWidth="1"/>
    <col min="8719" max="8719" width="10.7109375" style="8" bestFit="1" customWidth="1"/>
    <col min="8720" max="8963" width="9.140625" style="8"/>
    <col min="8964" max="8964" width="7.28515625" style="8" customWidth="1"/>
    <col min="8965" max="8965" width="9" style="8" customWidth="1"/>
    <col min="8966" max="8966" width="10.5703125" style="8" customWidth="1"/>
    <col min="8967" max="8967" width="61" style="8" bestFit="1" customWidth="1"/>
    <col min="8968" max="8968" width="6" style="8" customWidth="1"/>
    <col min="8969" max="8969" width="7" style="8" customWidth="1"/>
    <col min="8970" max="8970" width="9.5703125" style="8" customWidth="1"/>
    <col min="8971" max="8971" width="10" style="8" customWidth="1"/>
    <col min="8972" max="8972" width="9.7109375" style="8" customWidth="1"/>
    <col min="8973" max="8973" width="11.28515625" style="8" customWidth="1"/>
    <col min="8974" max="8974" width="8.28515625" style="8" customWidth="1"/>
    <col min="8975" max="8975" width="10.7109375" style="8" bestFit="1" customWidth="1"/>
    <col min="8976" max="9219" width="9.140625" style="8"/>
    <col min="9220" max="9220" width="7.28515625" style="8" customWidth="1"/>
    <col min="9221" max="9221" width="9" style="8" customWidth="1"/>
    <col min="9222" max="9222" width="10.5703125" style="8" customWidth="1"/>
    <col min="9223" max="9223" width="61" style="8" bestFit="1" customWidth="1"/>
    <col min="9224" max="9224" width="6" style="8" customWidth="1"/>
    <col min="9225" max="9225" width="7" style="8" customWidth="1"/>
    <col min="9226" max="9226" width="9.5703125" style="8" customWidth="1"/>
    <col min="9227" max="9227" width="10" style="8" customWidth="1"/>
    <col min="9228" max="9228" width="9.7109375" style="8" customWidth="1"/>
    <col min="9229" max="9229" width="11.28515625" style="8" customWidth="1"/>
    <col min="9230" max="9230" width="8.28515625" style="8" customWidth="1"/>
    <col min="9231" max="9231" width="10.7109375" style="8" bestFit="1" customWidth="1"/>
    <col min="9232" max="9475" width="9.140625" style="8"/>
    <col min="9476" max="9476" width="7.28515625" style="8" customWidth="1"/>
    <col min="9477" max="9477" width="9" style="8" customWidth="1"/>
    <col min="9478" max="9478" width="10.5703125" style="8" customWidth="1"/>
    <col min="9479" max="9479" width="61" style="8" bestFit="1" customWidth="1"/>
    <col min="9480" max="9480" width="6" style="8" customWidth="1"/>
    <col min="9481" max="9481" width="7" style="8" customWidth="1"/>
    <col min="9482" max="9482" width="9.5703125" style="8" customWidth="1"/>
    <col min="9483" max="9483" width="10" style="8" customWidth="1"/>
    <col min="9484" max="9484" width="9.7109375" style="8" customWidth="1"/>
    <col min="9485" max="9485" width="11.28515625" style="8" customWidth="1"/>
    <col min="9486" max="9486" width="8.28515625" style="8" customWidth="1"/>
    <col min="9487" max="9487" width="10.7109375" style="8" bestFit="1" customWidth="1"/>
    <col min="9488" max="9731" width="9.140625" style="8"/>
    <col min="9732" max="9732" width="7.28515625" style="8" customWidth="1"/>
    <col min="9733" max="9733" width="9" style="8" customWidth="1"/>
    <col min="9734" max="9734" width="10.5703125" style="8" customWidth="1"/>
    <col min="9735" max="9735" width="61" style="8" bestFit="1" customWidth="1"/>
    <col min="9736" max="9736" width="6" style="8" customWidth="1"/>
    <col min="9737" max="9737" width="7" style="8" customWidth="1"/>
    <col min="9738" max="9738" width="9.5703125" style="8" customWidth="1"/>
    <col min="9739" max="9739" width="10" style="8" customWidth="1"/>
    <col min="9740" max="9740" width="9.7109375" style="8" customWidth="1"/>
    <col min="9741" max="9741" width="11.28515625" style="8" customWidth="1"/>
    <col min="9742" max="9742" width="8.28515625" style="8" customWidth="1"/>
    <col min="9743" max="9743" width="10.7109375" style="8" bestFit="1" customWidth="1"/>
    <col min="9744" max="9987" width="9.140625" style="8"/>
    <col min="9988" max="9988" width="7.28515625" style="8" customWidth="1"/>
    <col min="9989" max="9989" width="9" style="8" customWidth="1"/>
    <col min="9990" max="9990" width="10.5703125" style="8" customWidth="1"/>
    <col min="9991" max="9991" width="61" style="8" bestFit="1" customWidth="1"/>
    <col min="9992" max="9992" width="6" style="8" customWidth="1"/>
    <col min="9993" max="9993" width="7" style="8" customWidth="1"/>
    <col min="9994" max="9994" width="9.5703125" style="8" customWidth="1"/>
    <col min="9995" max="9995" width="10" style="8" customWidth="1"/>
    <col min="9996" max="9996" width="9.7109375" style="8" customWidth="1"/>
    <col min="9997" max="9997" width="11.28515625" style="8" customWidth="1"/>
    <col min="9998" max="9998" width="8.28515625" style="8" customWidth="1"/>
    <col min="9999" max="9999" width="10.7109375" style="8" bestFit="1" customWidth="1"/>
    <col min="10000" max="10243" width="9.140625" style="8"/>
    <col min="10244" max="10244" width="7.28515625" style="8" customWidth="1"/>
    <col min="10245" max="10245" width="9" style="8" customWidth="1"/>
    <col min="10246" max="10246" width="10.5703125" style="8" customWidth="1"/>
    <col min="10247" max="10247" width="61" style="8" bestFit="1" customWidth="1"/>
    <col min="10248" max="10248" width="6" style="8" customWidth="1"/>
    <col min="10249" max="10249" width="7" style="8" customWidth="1"/>
    <col min="10250" max="10250" width="9.5703125" style="8" customWidth="1"/>
    <col min="10251" max="10251" width="10" style="8" customWidth="1"/>
    <col min="10252" max="10252" width="9.7109375" style="8" customWidth="1"/>
    <col min="10253" max="10253" width="11.28515625" style="8" customWidth="1"/>
    <col min="10254" max="10254" width="8.28515625" style="8" customWidth="1"/>
    <col min="10255" max="10255" width="10.7109375" style="8" bestFit="1" customWidth="1"/>
    <col min="10256" max="10499" width="9.140625" style="8"/>
    <col min="10500" max="10500" width="7.28515625" style="8" customWidth="1"/>
    <col min="10501" max="10501" width="9" style="8" customWidth="1"/>
    <col min="10502" max="10502" width="10.5703125" style="8" customWidth="1"/>
    <col min="10503" max="10503" width="61" style="8" bestFit="1" customWidth="1"/>
    <col min="10504" max="10504" width="6" style="8" customWidth="1"/>
    <col min="10505" max="10505" width="7" style="8" customWidth="1"/>
    <col min="10506" max="10506" width="9.5703125" style="8" customWidth="1"/>
    <col min="10507" max="10507" width="10" style="8" customWidth="1"/>
    <col min="10508" max="10508" width="9.7109375" style="8" customWidth="1"/>
    <col min="10509" max="10509" width="11.28515625" style="8" customWidth="1"/>
    <col min="10510" max="10510" width="8.28515625" style="8" customWidth="1"/>
    <col min="10511" max="10511" width="10.7109375" style="8" bestFit="1" customWidth="1"/>
    <col min="10512" max="10755" width="9.140625" style="8"/>
    <col min="10756" max="10756" width="7.28515625" style="8" customWidth="1"/>
    <col min="10757" max="10757" width="9" style="8" customWidth="1"/>
    <col min="10758" max="10758" width="10.5703125" style="8" customWidth="1"/>
    <col min="10759" max="10759" width="61" style="8" bestFit="1" customWidth="1"/>
    <col min="10760" max="10760" width="6" style="8" customWidth="1"/>
    <col min="10761" max="10761" width="7" style="8" customWidth="1"/>
    <col min="10762" max="10762" width="9.5703125" style="8" customWidth="1"/>
    <col min="10763" max="10763" width="10" style="8" customWidth="1"/>
    <col min="10764" max="10764" width="9.7109375" style="8" customWidth="1"/>
    <col min="10765" max="10765" width="11.28515625" style="8" customWidth="1"/>
    <col min="10766" max="10766" width="8.28515625" style="8" customWidth="1"/>
    <col min="10767" max="10767" width="10.7109375" style="8" bestFit="1" customWidth="1"/>
    <col min="10768" max="11011" width="9.140625" style="8"/>
    <col min="11012" max="11012" width="7.28515625" style="8" customWidth="1"/>
    <col min="11013" max="11013" width="9" style="8" customWidth="1"/>
    <col min="11014" max="11014" width="10.5703125" style="8" customWidth="1"/>
    <col min="11015" max="11015" width="61" style="8" bestFit="1" customWidth="1"/>
    <col min="11016" max="11016" width="6" style="8" customWidth="1"/>
    <col min="11017" max="11017" width="7" style="8" customWidth="1"/>
    <col min="11018" max="11018" width="9.5703125" style="8" customWidth="1"/>
    <col min="11019" max="11019" width="10" style="8" customWidth="1"/>
    <col min="11020" max="11020" width="9.7109375" style="8" customWidth="1"/>
    <col min="11021" max="11021" width="11.28515625" style="8" customWidth="1"/>
    <col min="11022" max="11022" width="8.28515625" style="8" customWidth="1"/>
    <col min="11023" max="11023" width="10.7109375" style="8" bestFit="1" customWidth="1"/>
    <col min="11024" max="11267" width="9.140625" style="8"/>
    <col min="11268" max="11268" width="7.28515625" style="8" customWidth="1"/>
    <col min="11269" max="11269" width="9" style="8" customWidth="1"/>
    <col min="11270" max="11270" width="10.5703125" style="8" customWidth="1"/>
    <col min="11271" max="11271" width="61" style="8" bestFit="1" customWidth="1"/>
    <col min="11272" max="11272" width="6" style="8" customWidth="1"/>
    <col min="11273" max="11273" width="7" style="8" customWidth="1"/>
    <col min="11274" max="11274" width="9.5703125" style="8" customWidth="1"/>
    <col min="11275" max="11275" width="10" style="8" customWidth="1"/>
    <col min="11276" max="11276" width="9.7109375" style="8" customWidth="1"/>
    <col min="11277" max="11277" width="11.28515625" style="8" customWidth="1"/>
    <col min="11278" max="11278" width="8.28515625" style="8" customWidth="1"/>
    <col min="11279" max="11279" width="10.7109375" style="8" bestFit="1" customWidth="1"/>
    <col min="11280" max="11523" width="9.140625" style="8"/>
    <col min="11524" max="11524" width="7.28515625" style="8" customWidth="1"/>
    <col min="11525" max="11525" width="9" style="8" customWidth="1"/>
    <col min="11526" max="11526" width="10.5703125" style="8" customWidth="1"/>
    <col min="11527" max="11527" width="61" style="8" bestFit="1" customWidth="1"/>
    <col min="11528" max="11528" width="6" style="8" customWidth="1"/>
    <col min="11529" max="11529" width="7" style="8" customWidth="1"/>
    <col min="11530" max="11530" width="9.5703125" style="8" customWidth="1"/>
    <col min="11531" max="11531" width="10" style="8" customWidth="1"/>
    <col min="11532" max="11532" width="9.7109375" style="8" customWidth="1"/>
    <col min="11533" max="11533" width="11.28515625" style="8" customWidth="1"/>
    <col min="11534" max="11534" width="8.28515625" style="8" customWidth="1"/>
    <col min="11535" max="11535" width="10.7109375" style="8" bestFit="1" customWidth="1"/>
    <col min="11536" max="11779" width="9.140625" style="8"/>
    <col min="11780" max="11780" width="7.28515625" style="8" customWidth="1"/>
    <col min="11781" max="11781" width="9" style="8" customWidth="1"/>
    <col min="11782" max="11782" width="10.5703125" style="8" customWidth="1"/>
    <col min="11783" max="11783" width="61" style="8" bestFit="1" customWidth="1"/>
    <col min="11784" max="11784" width="6" style="8" customWidth="1"/>
    <col min="11785" max="11785" width="7" style="8" customWidth="1"/>
    <col min="11786" max="11786" width="9.5703125" style="8" customWidth="1"/>
    <col min="11787" max="11787" width="10" style="8" customWidth="1"/>
    <col min="11788" max="11788" width="9.7109375" style="8" customWidth="1"/>
    <col min="11789" max="11789" width="11.28515625" style="8" customWidth="1"/>
    <col min="11790" max="11790" width="8.28515625" style="8" customWidth="1"/>
    <col min="11791" max="11791" width="10.7109375" style="8" bestFit="1" customWidth="1"/>
    <col min="11792" max="12035" width="9.140625" style="8"/>
    <col min="12036" max="12036" width="7.28515625" style="8" customWidth="1"/>
    <col min="12037" max="12037" width="9" style="8" customWidth="1"/>
    <col min="12038" max="12038" width="10.5703125" style="8" customWidth="1"/>
    <col min="12039" max="12039" width="61" style="8" bestFit="1" customWidth="1"/>
    <col min="12040" max="12040" width="6" style="8" customWidth="1"/>
    <col min="12041" max="12041" width="7" style="8" customWidth="1"/>
    <col min="12042" max="12042" width="9.5703125" style="8" customWidth="1"/>
    <col min="12043" max="12043" width="10" style="8" customWidth="1"/>
    <col min="12044" max="12044" width="9.7109375" style="8" customWidth="1"/>
    <col min="12045" max="12045" width="11.28515625" style="8" customWidth="1"/>
    <col min="12046" max="12046" width="8.28515625" style="8" customWidth="1"/>
    <col min="12047" max="12047" width="10.7109375" style="8" bestFit="1" customWidth="1"/>
    <col min="12048" max="12291" width="9.140625" style="8"/>
    <col min="12292" max="12292" width="7.28515625" style="8" customWidth="1"/>
    <col min="12293" max="12293" width="9" style="8" customWidth="1"/>
    <col min="12294" max="12294" width="10.5703125" style="8" customWidth="1"/>
    <col min="12295" max="12295" width="61" style="8" bestFit="1" customWidth="1"/>
    <col min="12296" max="12296" width="6" style="8" customWidth="1"/>
    <col min="12297" max="12297" width="7" style="8" customWidth="1"/>
    <col min="12298" max="12298" width="9.5703125" style="8" customWidth="1"/>
    <col min="12299" max="12299" width="10" style="8" customWidth="1"/>
    <col min="12300" max="12300" width="9.7109375" style="8" customWidth="1"/>
    <col min="12301" max="12301" width="11.28515625" style="8" customWidth="1"/>
    <col min="12302" max="12302" width="8.28515625" style="8" customWidth="1"/>
    <col min="12303" max="12303" width="10.7109375" style="8" bestFit="1" customWidth="1"/>
    <col min="12304" max="12547" width="9.140625" style="8"/>
    <col min="12548" max="12548" width="7.28515625" style="8" customWidth="1"/>
    <col min="12549" max="12549" width="9" style="8" customWidth="1"/>
    <col min="12550" max="12550" width="10.5703125" style="8" customWidth="1"/>
    <col min="12551" max="12551" width="61" style="8" bestFit="1" customWidth="1"/>
    <col min="12552" max="12552" width="6" style="8" customWidth="1"/>
    <col min="12553" max="12553" width="7" style="8" customWidth="1"/>
    <col min="12554" max="12554" width="9.5703125" style="8" customWidth="1"/>
    <col min="12555" max="12555" width="10" style="8" customWidth="1"/>
    <col min="12556" max="12556" width="9.7109375" style="8" customWidth="1"/>
    <col min="12557" max="12557" width="11.28515625" style="8" customWidth="1"/>
    <col min="12558" max="12558" width="8.28515625" style="8" customWidth="1"/>
    <col min="12559" max="12559" width="10.7109375" style="8" bestFit="1" customWidth="1"/>
    <col min="12560" max="12803" width="9.140625" style="8"/>
    <col min="12804" max="12804" width="7.28515625" style="8" customWidth="1"/>
    <col min="12805" max="12805" width="9" style="8" customWidth="1"/>
    <col min="12806" max="12806" width="10.5703125" style="8" customWidth="1"/>
    <col min="12807" max="12807" width="61" style="8" bestFit="1" customWidth="1"/>
    <col min="12808" max="12808" width="6" style="8" customWidth="1"/>
    <col min="12809" max="12809" width="7" style="8" customWidth="1"/>
    <col min="12810" max="12810" width="9.5703125" style="8" customWidth="1"/>
    <col min="12811" max="12811" width="10" style="8" customWidth="1"/>
    <col min="12812" max="12812" width="9.7109375" style="8" customWidth="1"/>
    <col min="12813" max="12813" width="11.28515625" style="8" customWidth="1"/>
    <col min="12814" max="12814" width="8.28515625" style="8" customWidth="1"/>
    <col min="12815" max="12815" width="10.7109375" style="8" bestFit="1" customWidth="1"/>
    <col min="12816" max="13059" width="9.140625" style="8"/>
    <col min="13060" max="13060" width="7.28515625" style="8" customWidth="1"/>
    <col min="13061" max="13061" width="9" style="8" customWidth="1"/>
    <col min="13062" max="13062" width="10.5703125" style="8" customWidth="1"/>
    <col min="13063" max="13063" width="61" style="8" bestFit="1" customWidth="1"/>
    <col min="13064" max="13064" width="6" style="8" customWidth="1"/>
    <col min="13065" max="13065" width="7" style="8" customWidth="1"/>
    <col min="13066" max="13066" width="9.5703125" style="8" customWidth="1"/>
    <col min="13067" max="13067" width="10" style="8" customWidth="1"/>
    <col min="13068" max="13068" width="9.7109375" style="8" customWidth="1"/>
    <col min="13069" max="13069" width="11.28515625" style="8" customWidth="1"/>
    <col min="13070" max="13070" width="8.28515625" style="8" customWidth="1"/>
    <col min="13071" max="13071" width="10.7109375" style="8" bestFit="1" customWidth="1"/>
    <col min="13072" max="13315" width="9.140625" style="8"/>
    <col min="13316" max="13316" width="7.28515625" style="8" customWidth="1"/>
    <col min="13317" max="13317" width="9" style="8" customWidth="1"/>
    <col min="13318" max="13318" width="10.5703125" style="8" customWidth="1"/>
    <col min="13319" max="13319" width="61" style="8" bestFit="1" customWidth="1"/>
    <col min="13320" max="13320" width="6" style="8" customWidth="1"/>
    <col min="13321" max="13321" width="7" style="8" customWidth="1"/>
    <col min="13322" max="13322" width="9.5703125" style="8" customWidth="1"/>
    <col min="13323" max="13323" width="10" style="8" customWidth="1"/>
    <col min="13324" max="13324" width="9.7109375" style="8" customWidth="1"/>
    <col min="13325" max="13325" width="11.28515625" style="8" customWidth="1"/>
    <col min="13326" max="13326" width="8.28515625" style="8" customWidth="1"/>
    <col min="13327" max="13327" width="10.7109375" style="8" bestFit="1" customWidth="1"/>
    <col min="13328" max="13571" width="9.140625" style="8"/>
    <col min="13572" max="13572" width="7.28515625" style="8" customWidth="1"/>
    <col min="13573" max="13573" width="9" style="8" customWidth="1"/>
    <col min="13574" max="13574" width="10.5703125" style="8" customWidth="1"/>
    <col min="13575" max="13575" width="61" style="8" bestFit="1" customWidth="1"/>
    <col min="13576" max="13576" width="6" style="8" customWidth="1"/>
    <col min="13577" max="13577" width="7" style="8" customWidth="1"/>
    <col min="13578" max="13578" width="9.5703125" style="8" customWidth="1"/>
    <col min="13579" max="13579" width="10" style="8" customWidth="1"/>
    <col min="13580" max="13580" width="9.7109375" style="8" customWidth="1"/>
    <col min="13581" max="13581" width="11.28515625" style="8" customWidth="1"/>
    <col min="13582" max="13582" width="8.28515625" style="8" customWidth="1"/>
    <col min="13583" max="13583" width="10.7109375" style="8" bestFit="1" customWidth="1"/>
    <col min="13584" max="13827" width="9.140625" style="8"/>
    <col min="13828" max="13828" width="7.28515625" style="8" customWidth="1"/>
    <col min="13829" max="13829" width="9" style="8" customWidth="1"/>
    <col min="13830" max="13830" width="10.5703125" style="8" customWidth="1"/>
    <col min="13831" max="13831" width="61" style="8" bestFit="1" customWidth="1"/>
    <col min="13832" max="13832" width="6" style="8" customWidth="1"/>
    <col min="13833" max="13833" width="7" style="8" customWidth="1"/>
    <col min="13834" max="13834" width="9.5703125" style="8" customWidth="1"/>
    <col min="13835" max="13835" width="10" style="8" customWidth="1"/>
    <col min="13836" max="13836" width="9.7109375" style="8" customWidth="1"/>
    <col min="13837" max="13837" width="11.28515625" style="8" customWidth="1"/>
    <col min="13838" max="13838" width="8.28515625" style="8" customWidth="1"/>
    <col min="13839" max="13839" width="10.7109375" style="8" bestFit="1" customWidth="1"/>
    <col min="13840" max="14083" width="9.140625" style="8"/>
    <col min="14084" max="14084" width="7.28515625" style="8" customWidth="1"/>
    <col min="14085" max="14085" width="9" style="8" customWidth="1"/>
    <col min="14086" max="14086" width="10.5703125" style="8" customWidth="1"/>
    <col min="14087" max="14087" width="61" style="8" bestFit="1" customWidth="1"/>
    <col min="14088" max="14088" width="6" style="8" customWidth="1"/>
    <col min="14089" max="14089" width="7" style="8" customWidth="1"/>
    <col min="14090" max="14090" width="9.5703125" style="8" customWidth="1"/>
    <col min="14091" max="14091" width="10" style="8" customWidth="1"/>
    <col min="14092" max="14092" width="9.7109375" style="8" customWidth="1"/>
    <col min="14093" max="14093" width="11.28515625" style="8" customWidth="1"/>
    <col min="14094" max="14094" width="8.28515625" style="8" customWidth="1"/>
    <col min="14095" max="14095" width="10.7109375" style="8" bestFit="1" customWidth="1"/>
    <col min="14096" max="14339" width="9.140625" style="8"/>
    <col min="14340" max="14340" width="7.28515625" style="8" customWidth="1"/>
    <col min="14341" max="14341" width="9" style="8" customWidth="1"/>
    <col min="14342" max="14342" width="10.5703125" style="8" customWidth="1"/>
    <col min="14343" max="14343" width="61" style="8" bestFit="1" customWidth="1"/>
    <col min="14344" max="14344" width="6" style="8" customWidth="1"/>
    <col min="14345" max="14345" width="7" style="8" customWidth="1"/>
    <col min="14346" max="14346" width="9.5703125" style="8" customWidth="1"/>
    <col min="14347" max="14347" width="10" style="8" customWidth="1"/>
    <col min="14348" max="14348" width="9.7109375" style="8" customWidth="1"/>
    <col min="14349" max="14349" width="11.28515625" style="8" customWidth="1"/>
    <col min="14350" max="14350" width="8.28515625" style="8" customWidth="1"/>
    <col min="14351" max="14351" width="10.7109375" style="8" bestFit="1" customWidth="1"/>
    <col min="14352" max="14595" width="9.140625" style="8"/>
    <col min="14596" max="14596" width="7.28515625" style="8" customWidth="1"/>
    <col min="14597" max="14597" width="9" style="8" customWidth="1"/>
    <col min="14598" max="14598" width="10.5703125" style="8" customWidth="1"/>
    <col min="14599" max="14599" width="61" style="8" bestFit="1" customWidth="1"/>
    <col min="14600" max="14600" width="6" style="8" customWidth="1"/>
    <col min="14601" max="14601" width="7" style="8" customWidth="1"/>
    <col min="14602" max="14602" width="9.5703125" style="8" customWidth="1"/>
    <col min="14603" max="14603" width="10" style="8" customWidth="1"/>
    <col min="14604" max="14604" width="9.7109375" style="8" customWidth="1"/>
    <col min="14605" max="14605" width="11.28515625" style="8" customWidth="1"/>
    <col min="14606" max="14606" width="8.28515625" style="8" customWidth="1"/>
    <col min="14607" max="14607" width="10.7109375" style="8" bestFit="1" customWidth="1"/>
    <col min="14608" max="14851" width="9.140625" style="8"/>
    <col min="14852" max="14852" width="7.28515625" style="8" customWidth="1"/>
    <col min="14853" max="14853" width="9" style="8" customWidth="1"/>
    <col min="14854" max="14854" width="10.5703125" style="8" customWidth="1"/>
    <col min="14855" max="14855" width="61" style="8" bestFit="1" customWidth="1"/>
    <col min="14856" max="14856" width="6" style="8" customWidth="1"/>
    <col min="14857" max="14857" width="7" style="8" customWidth="1"/>
    <col min="14858" max="14858" width="9.5703125" style="8" customWidth="1"/>
    <col min="14859" max="14859" width="10" style="8" customWidth="1"/>
    <col min="14860" max="14860" width="9.7109375" style="8" customWidth="1"/>
    <col min="14861" max="14861" width="11.28515625" style="8" customWidth="1"/>
    <col min="14862" max="14862" width="8.28515625" style="8" customWidth="1"/>
    <col min="14863" max="14863" width="10.7109375" style="8" bestFit="1" customWidth="1"/>
    <col min="14864" max="15107" width="9.140625" style="8"/>
    <col min="15108" max="15108" width="7.28515625" style="8" customWidth="1"/>
    <col min="15109" max="15109" width="9" style="8" customWidth="1"/>
    <col min="15110" max="15110" width="10.5703125" style="8" customWidth="1"/>
    <col min="15111" max="15111" width="61" style="8" bestFit="1" customWidth="1"/>
    <col min="15112" max="15112" width="6" style="8" customWidth="1"/>
    <col min="15113" max="15113" width="7" style="8" customWidth="1"/>
    <col min="15114" max="15114" width="9.5703125" style="8" customWidth="1"/>
    <col min="15115" max="15115" width="10" style="8" customWidth="1"/>
    <col min="15116" max="15116" width="9.7109375" style="8" customWidth="1"/>
    <col min="15117" max="15117" width="11.28515625" style="8" customWidth="1"/>
    <col min="15118" max="15118" width="8.28515625" style="8" customWidth="1"/>
    <col min="15119" max="15119" width="10.7109375" style="8" bestFit="1" customWidth="1"/>
    <col min="15120" max="15363" width="9.140625" style="8"/>
    <col min="15364" max="15364" width="7.28515625" style="8" customWidth="1"/>
    <col min="15365" max="15365" width="9" style="8" customWidth="1"/>
    <col min="15366" max="15366" width="10.5703125" style="8" customWidth="1"/>
    <col min="15367" max="15367" width="61" style="8" bestFit="1" customWidth="1"/>
    <col min="15368" max="15368" width="6" style="8" customWidth="1"/>
    <col min="15369" max="15369" width="7" style="8" customWidth="1"/>
    <col min="15370" max="15370" width="9.5703125" style="8" customWidth="1"/>
    <col min="15371" max="15371" width="10" style="8" customWidth="1"/>
    <col min="15372" max="15372" width="9.7109375" style="8" customWidth="1"/>
    <col min="15373" max="15373" width="11.28515625" style="8" customWidth="1"/>
    <col min="15374" max="15374" width="8.28515625" style="8" customWidth="1"/>
    <col min="15375" max="15375" width="10.7109375" style="8" bestFit="1" customWidth="1"/>
    <col min="15376" max="15619" width="9.140625" style="8"/>
    <col min="15620" max="15620" width="7.28515625" style="8" customWidth="1"/>
    <col min="15621" max="15621" width="9" style="8" customWidth="1"/>
    <col min="15622" max="15622" width="10.5703125" style="8" customWidth="1"/>
    <col min="15623" max="15623" width="61" style="8" bestFit="1" customWidth="1"/>
    <col min="15624" max="15624" width="6" style="8" customWidth="1"/>
    <col min="15625" max="15625" width="7" style="8" customWidth="1"/>
    <col min="15626" max="15626" width="9.5703125" style="8" customWidth="1"/>
    <col min="15627" max="15627" width="10" style="8" customWidth="1"/>
    <col min="15628" max="15628" width="9.7109375" style="8" customWidth="1"/>
    <col min="15629" max="15629" width="11.28515625" style="8" customWidth="1"/>
    <col min="15630" max="15630" width="8.28515625" style="8" customWidth="1"/>
    <col min="15631" max="15631" width="10.7109375" style="8" bestFit="1" customWidth="1"/>
    <col min="15632" max="15875" width="9.140625" style="8"/>
    <col min="15876" max="15876" width="7.28515625" style="8" customWidth="1"/>
    <col min="15877" max="15877" width="9" style="8" customWidth="1"/>
    <col min="15878" max="15878" width="10.5703125" style="8" customWidth="1"/>
    <col min="15879" max="15879" width="61" style="8" bestFit="1" customWidth="1"/>
    <col min="15880" max="15880" width="6" style="8" customWidth="1"/>
    <col min="15881" max="15881" width="7" style="8" customWidth="1"/>
    <col min="15882" max="15882" width="9.5703125" style="8" customWidth="1"/>
    <col min="15883" max="15883" width="10" style="8" customWidth="1"/>
    <col min="15884" max="15884" width="9.7109375" style="8" customWidth="1"/>
    <col min="15885" max="15885" width="11.28515625" style="8" customWidth="1"/>
    <col min="15886" max="15886" width="8.28515625" style="8" customWidth="1"/>
    <col min="15887" max="15887" width="10.7109375" style="8" bestFit="1" customWidth="1"/>
    <col min="15888" max="16131" width="9.140625" style="8"/>
    <col min="16132" max="16132" width="7.28515625" style="8" customWidth="1"/>
    <col min="16133" max="16133" width="9" style="8" customWidth="1"/>
    <col min="16134" max="16134" width="10.5703125" style="8" customWidth="1"/>
    <col min="16135" max="16135" width="61" style="8" bestFit="1" customWidth="1"/>
    <col min="16136" max="16136" width="6" style="8" customWidth="1"/>
    <col min="16137" max="16137" width="7" style="8" customWidth="1"/>
    <col min="16138" max="16138" width="9.5703125" style="8" customWidth="1"/>
    <col min="16139" max="16139" width="10" style="8" customWidth="1"/>
    <col min="16140" max="16140" width="9.7109375" style="8" customWidth="1"/>
    <col min="16141" max="16141" width="11.28515625" style="8" customWidth="1"/>
    <col min="16142" max="16142" width="8.28515625" style="8" customWidth="1"/>
    <col min="16143" max="16143" width="10.7109375" style="8" bestFit="1" customWidth="1"/>
    <col min="16144" max="16384" width="9.140625" style="8"/>
  </cols>
  <sheetData>
    <row r="1" spans="1:20" s="24" customFormat="1" ht="23.25" x14ac:dyDescent="0.25">
      <c r="A1" s="21"/>
      <c r="B1" s="21"/>
      <c r="C1" s="21"/>
      <c r="D1" s="21"/>
      <c r="E1" s="22"/>
      <c r="F1" s="23"/>
      <c r="I1" s="25"/>
      <c r="J1" s="26"/>
      <c r="K1" s="26"/>
      <c r="L1" s="7"/>
      <c r="M1" s="27"/>
      <c r="N1" s="28"/>
      <c r="O1" s="28"/>
      <c r="P1" s="29"/>
      <c r="Q1" s="29"/>
      <c r="R1" s="29"/>
      <c r="S1" s="29"/>
      <c r="T1" s="29"/>
    </row>
    <row r="2" spans="1:20" s="24" customFormat="1" ht="23.25" customHeight="1" x14ac:dyDescent="0.25">
      <c r="A2" s="21"/>
      <c r="B2" s="21"/>
      <c r="C2" s="21"/>
      <c r="D2" s="21"/>
      <c r="E2" s="22"/>
      <c r="F2" s="19"/>
      <c r="G2" s="19"/>
      <c r="H2" s="19"/>
      <c r="I2" s="19"/>
      <c r="J2" s="19"/>
      <c r="K2" s="19"/>
      <c r="L2" s="19"/>
      <c r="M2" s="30"/>
      <c r="N2" s="28"/>
      <c r="O2" s="28"/>
      <c r="P2" s="31"/>
      <c r="Q2" s="29"/>
      <c r="R2" s="29"/>
      <c r="S2" s="29"/>
      <c r="T2" s="29"/>
    </row>
    <row r="3" spans="1:20" s="24" customFormat="1" ht="22.5" customHeight="1" x14ac:dyDescent="0.25">
      <c r="A3" s="21"/>
      <c r="B3" s="21"/>
      <c r="C3" s="21"/>
      <c r="D3" s="21"/>
      <c r="E3" s="22"/>
      <c r="F3" s="20"/>
      <c r="G3" s="20"/>
      <c r="H3" s="20"/>
      <c r="I3" s="20"/>
      <c r="J3" s="20"/>
      <c r="K3" s="20"/>
      <c r="L3" s="90">
        <v>45698</v>
      </c>
      <c r="M3" s="30"/>
      <c r="N3" s="28"/>
      <c r="O3" s="28"/>
      <c r="P3" s="31"/>
      <c r="Q3" s="29"/>
      <c r="R3" s="29"/>
      <c r="S3" s="29"/>
      <c r="T3" s="29"/>
    </row>
    <row r="4" spans="1:20" s="2" customFormat="1" ht="15.75" x14ac:dyDescent="0.25">
      <c r="A4" s="142" t="s">
        <v>92</v>
      </c>
      <c r="B4" s="142"/>
      <c r="C4" s="142"/>
      <c r="D4" s="142"/>
      <c r="E4" s="142"/>
      <c r="F4" s="142"/>
      <c r="G4" s="142"/>
      <c r="H4" s="142"/>
      <c r="I4" s="142"/>
      <c r="J4" s="142"/>
      <c r="K4" s="142"/>
      <c r="L4" s="142"/>
      <c r="M4" s="85"/>
      <c r="N4" s="3"/>
      <c r="O4" s="87"/>
      <c r="P4" s="87"/>
      <c r="Q4" s="88"/>
      <c r="R4" s="88"/>
      <c r="S4" s="3"/>
      <c r="T4" s="3"/>
    </row>
    <row r="5" spans="1:20" s="24" customFormat="1" ht="50.25" customHeight="1" x14ac:dyDescent="0.25">
      <c r="A5" s="144" t="s">
        <v>107</v>
      </c>
      <c r="B5" s="144"/>
      <c r="C5" s="144"/>
      <c r="D5" s="144"/>
      <c r="E5" s="144"/>
      <c r="F5" s="144"/>
      <c r="G5" s="144"/>
      <c r="H5" s="144"/>
      <c r="I5" s="144"/>
      <c r="J5" s="144"/>
      <c r="K5" s="6" t="s">
        <v>93</v>
      </c>
      <c r="L5" s="127">
        <f>SUM(L10:L17)</f>
        <v>400859.4</v>
      </c>
      <c r="M5" s="33"/>
      <c r="N5" s="28"/>
      <c r="O5" s="28"/>
      <c r="P5" s="29"/>
      <c r="Q5" s="29"/>
      <c r="R5" s="29"/>
      <c r="S5" s="29"/>
      <c r="T5" s="29"/>
    </row>
    <row r="6" spans="1:20" s="24" customFormat="1" ht="15.75" x14ac:dyDescent="0.25">
      <c r="A6" s="91"/>
      <c r="B6" s="91"/>
      <c r="C6" s="91"/>
      <c r="D6" s="91"/>
      <c r="E6" s="91"/>
      <c r="F6" s="91"/>
      <c r="G6" s="91"/>
      <c r="H6" s="91"/>
      <c r="I6" s="91"/>
      <c r="J6" s="32"/>
      <c r="K6" s="6" t="s">
        <v>23</v>
      </c>
      <c r="L6" s="103">
        <v>0.25979999999999998</v>
      </c>
      <c r="M6" s="33"/>
      <c r="N6" s="28"/>
      <c r="O6" s="28"/>
      <c r="P6" s="29"/>
      <c r="Q6" s="29"/>
      <c r="R6" s="29"/>
      <c r="S6" s="29"/>
      <c r="T6" s="29"/>
    </row>
    <row r="7" spans="1:20" s="40" customFormat="1" ht="15" x14ac:dyDescent="0.2">
      <c r="A7" s="5"/>
      <c r="B7" s="34"/>
      <c r="C7" s="34"/>
      <c r="D7" s="34"/>
      <c r="E7" s="35"/>
      <c r="F7" s="34"/>
      <c r="G7" s="143" t="s">
        <v>16</v>
      </c>
      <c r="H7" s="143"/>
      <c r="I7" s="36"/>
      <c r="J7" s="92"/>
      <c r="K7" s="92" t="s">
        <v>22</v>
      </c>
      <c r="L7" s="93">
        <v>0.20979999999999999</v>
      </c>
      <c r="M7" s="37"/>
      <c r="N7" s="38"/>
      <c r="O7" s="38"/>
      <c r="P7" s="39"/>
      <c r="Q7" s="39"/>
      <c r="R7" s="39"/>
      <c r="S7" s="39"/>
      <c r="T7" s="39"/>
    </row>
    <row r="8" spans="1:20" s="9" customFormat="1" ht="40.5" customHeight="1" x14ac:dyDescent="0.25">
      <c r="A8" s="41" t="s">
        <v>0</v>
      </c>
      <c r="B8" s="41" t="s">
        <v>1</v>
      </c>
      <c r="C8" s="41" t="s">
        <v>2</v>
      </c>
      <c r="D8" s="89" t="s">
        <v>20</v>
      </c>
      <c r="E8" s="42" t="s">
        <v>69</v>
      </c>
      <c r="F8" s="41" t="s">
        <v>3</v>
      </c>
      <c r="G8" s="43" t="s">
        <v>14</v>
      </c>
      <c r="H8" s="43" t="s">
        <v>15</v>
      </c>
      <c r="I8" s="44" t="s">
        <v>4</v>
      </c>
      <c r="J8" s="45" t="s">
        <v>17</v>
      </c>
      <c r="K8" s="46" t="s">
        <v>18</v>
      </c>
      <c r="L8" s="46" t="s">
        <v>19</v>
      </c>
      <c r="M8" s="47"/>
      <c r="N8" s="48"/>
      <c r="O8" s="48"/>
      <c r="P8" s="49"/>
      <c r="Q8" s="49"/>
      <c r="R8" s="49"/>
      <c r="S8" s="49"/>
      <c r="T8" s="49"/>
    </row>
    <row r="9" spans="1:20" s="59" customFormat="1" x14ac:dyDescent="0.25">
      <c r="A9" s="50"/>
      <c r="B9" s="51"/>
      <c r="C9" s="51"/>
      <c r="D9" s="51"/>
      <c r="E9" s="52"/>
      <c r="F9" s="51"/>
      <c r="G9" s="53"/>
      <c r="H9" s="53"/>
      <c r="I9" s="54"/>
      <c r="J9" s="55"/>
      <c r="K9" s="56"/>
      <c r="L9" s="53"/>
      <c r="M9" s="27"/>
      <c r="N9" s="57"/>
      <c r="O9" s="57"/>
      <c r="P9" s="58"/>
      <c r="Q9" s="84"/>
      <c r="R9" s="58"/>
      <c r="S9" s="58"/>
      <c r="T9" s="58"/>
    </row>
    <row r="10" spans="1:20" s="4" customFormat="1" ht="28.5" customHeight="1" x14ac:dyDescent="0.25">
      <c r="A10" s="139" t="s">
        <v>49</v>
      </c>
      <c r="B10" s="132" t="s">
        <v>13</v>
      </c>
      <c r="C10" s="133" t="s">
        <v>6</v>
      </c>
      <c r="D10" s="137">
        <v>15814</v>
      </c>
      <c r="E10" s="63" t="s">
        <v>70</v>
      </c>
      <c r="F10" s="62" t="s">
        <v>5</v>
      </c>
      <c r="G10" s="64">
        <v>1</v>
      </c>
      <c r="H10" s="64">
        <v>500</v>
      </c>
      <c r="I10" s="121">
        <f>+'Anexo VI'!E12</f>
        <v>14.35</v>
      </c>
      <c r="J10" s="122">
        <f>ROUND(I10*(1+$L$6),2)</f>
        <v>18.079999999999998</v>
      </c>
      <c r="K10" s="122">
        <f>ROUND(G10*J10,2)</f>
        <v>18.079999999999998</v>
      </c>
      <c r="L10" s="122">
        <f>ROUND(H10*J10,2)</f>
        <v>9040</v>
      </c>
      <c r="M10" s="71"/>
      <c r="N10" s="71"/>
      <c r="O10" s="72"/>
      <c r="P10" s="60"/>
      <c r="Q10" s="60"/>
      <c r="R10" s="65"/>
      <c r="S10" s="65"/>
      <c r="T10" s="65"/>
    </row>
    <row r="11" spans="1:20" s="4" customFormat="1" ht="37.5" customHeight="1" x14ac:dyDescent="0.25">
      <c r="A11" s="140" t="s">
        <v>78</v>
      </c>
      <c r="B11" s="134" t="s">
        <v>76</v>
      </c>
      <c r="C11" s="135" t="s">
        <v>6</v>
      </c>
      <c r="D11" s="135">
        <v>815</v>
      </c>
      <c r="E11" s="115" t="s">
        <v>71</v>
      </c>
      <c r="F11" s="114" t="s">
        <v>5</v>
      </c>
      <c r="G11" s="116">
        <v>1</v>
      </c>
      <c r="H11" s="116">
        <v>200</v>
      </c>
      <c r="I11" s="123">
        <f>+'Anexo VI'!B20</f>
        <v>299.26</v>
      </c>
      <c r="J11" s="124">
        <f>ROUND(I11*(1+$L$7),2)</f>
        <v>362.04</v>
      </c>
      <c r="K11" s="124">
        <f>ROUND(G11*J11,2)</f>
        <v>362.04</v>
      </c>
      <c r="L11" s="124">
        <f>ROUND(H11*J11,2)</f>
        <v>72408</v>
      </c>
      <c r="M11" s="71"/>
      <c r="N11" s="71"/>
      <c r="O11" s="72"/>
      <c r="P11" s="60"/>
      <c r="Q11" s="60"/>
      <c r="R11" s="65"/>
      <c r="S11" s="65"/>
      <c r="T11" s="65"/>
    </row>
    <row r="12" spans="1:20" s="4" customFormat="1" ht="51" x14ac:dyDescent="0.25">
      <c r="A12" s="140" t="s">
        <v>80</v>
      </c>
      <c r="B12" s="136" t="s">
        <v>79</v>
      </c>
      <c r="C12" s="135" t="s">
        <v>6</v>
      </c>
      <c r="D12" s="135">
        <v>815</v>
      </c>
      <c r="E12" s="115" t="s">
        <v>72</v>
      </c>
      <c r="F12" s="114" t="s">
        <v>5</v>
      </c>
      <c r="G12" s="116">
        <v>1</v>
      </c>
      <c r="H12" s="116">
        <v>400</v>
      </c>
      <c r="I12" s="123">
        <f>+'Anexo VI'!B32</f>
        <v>261.32679738562098</v>
      </c>
      <c r="J12" s="124">
        <f>ROUND(I12*(1+$L$7),2)</f>
        <v>316.14999999999998</v>
      </c>
      <c r="K12" s="124">
        <f t="shared" ref="K12:K15" si="0">ROUND(G12*J12,2)</f>
        <v>316.14999999999998</v>
      </c>
      <c r="L12" s="124">
        <f t="shared" ref="L12:L15" si="1">ROUND(H12*J12,2)</f>
        <v>126460</v>
      </c>
      <c r="M12" s="71"/>
      <c r="N12" s="71"/>
      <c r="O12" s="72"/>
      <c r="P12" s="60"/>
      <c r="Q12" s="60"/>
      <c r="R12" s="66"/>
      <c r="S12" s="65"/>
      <c r="T12" s="65"/>
    </row>
    <row r="13" spans="1:20" s="4" customFormat="1" ht="51" x14ac:dyDescent="0.25">
      <c r="A13" s="140" t="s">
        <v>87</v>
      </c>
      <c r="B13" s="136" t="s">
        <v>90</v>
      </c>
      <c r="C13" s="135" t="s">
        <v>6</v>
      </c>
      <c r="D13" s="135">
        <v>815</v>
      </c>
      <c r="E13" s="115" t="s">
        <v>73</v>
      </c>
      <c r="F13" s="114" t="s">
        <v>5</v>
      </c>
      <c r="G13" s="116">
        <v>1</v>
      </c>
      <c r="H13" s="116">
        <v>60</v>
      </c>
      <c r="I13" s="123">
        <f>+'Anexo VI'!B43</f>
        <v>150.71280276816609</v>
      </c>
      <c r="J13" s="124">
        <f t="shared" ref="J13:J15" si="2">ROUND(I13*(1+$L$7),2)</f>
        <v>182.33</v>
      </c>
      <c r="K13" s="124">
        <f t="shared" si="0"/>
        <v>182.33</v>
      </c>
      <c r="L13" s="124">
        <f t="shared" si="1"/>
        <v>10939.8</v>
      </c>
      <c r="M13" s="71"/>
      <c r="N13" s="71"/>
      <c r="O13" s="72"/>
      <c r="P13" s="60"/>
      <c r="Q13" s="60"/>
      <c r="R13" s="66"/>
      <c r="S13" s="65"/>
      <c r="T13" s="65"/>
    </row>
    <row r="14" spans="1:20" s="4" customFormat="1" ht="38.25" x14ac:dyDescent="0.25">
      <c r="A14" s="140" t="s">
        <v>88</v>
      </c>
      <c r="B14" s="136" t="s">
        <v>91</v>
      </c>
      <c r="C14" s="135" t="s">
        <v>6</v>
      </c>
      <c r="D14" s="135">
        <v>815</v>
      </c>
      <c r="E14" s="115" t="s">
        <v>74</v>
      </c>
      <c r="F14" s="114" t="s">
        <v>5</v>
      </c>
      <c r="G14" s="116">
        <v>1</v>
      </c>
      <c r="H14" s="116">
        <v>80</v>
      </c>
      <c r="I14" s="123">
        <f>+'Anexo VI'!B52</f>
        <v>776.14059753954291</v>
      </c>
      <c r="J14" s="124">
        <f t="shared" si="2"/>
        <v>938.97</v>
      </c>
      <c r="K14" s="124">
        <f t="shared" si="0"/>
        <v>938.97</v>
      </c>
      <c r="L14" s="124">
        <f t="shared" si="1"/>
        <v>75117.600000000006</v>
      </c>
      <c r="M14" s="71"/>
      <c r="N14" s="71"/>
      <c r="O14" s="72"/>
      <c r="P14" s="72"/>
      <c r="Q14" s="60"/>
      <c r="R14" s="66"/>
      <c r="S14" s="65"/>
      <c r="T14" s="65"/>
    </row>
    <row r="15" spans="1:20" s="4" customFormat="1" ht="38.25" customHeight="1" x14ac:dyDescent="0.25">
      <c r="A15" s="140" t="s">
        <v>89</v>
      </c>
      <c r="B15" s="136" t="s">
        <v>91</v>
      </c>
      <c r="C15" s="135" t="s">
        <v>6</v>
      </c>
      <c r="D15" s="135">
        <v>815</v>
      </c>
      <c r="E15" s="115" t="s">
        <v>75</v>
      </c>
      <c r="F15" s="114" t="s">
        <v>5</v>
      </c>
      <c r="G15" s="116">
        <v>1</v>
      </c>
      <c r="H15" s="116">
        <v>20</v>
      </c>
      <c r="I15" s="123">
        <f>+'Anexo VI'!B61</f>
        <v>449.61904761904765</v>
      </c>
      <c r="J15" s="124">
        <f t="shared" si="2"/>
        <v>543.95000000000005</v>
      </c>
      <c r="K15" s="124">
        <f t="shared" si="0"/>
        <v>543.95000000000005</v>
      </c>
      <c r="L15" s="124">
        <f t="shared" si="1"/>
        <v>10879</v>
      </c>
      <c r="M15" s="71"/>
      <c r="N15" s="71"/>
      <c r="O15" s="72"/>
      <c r="P15" s="72"/>
      <c r="Q15" s="60"/>
      <c r="R15" s="66"/>
      <c r="S15" s="65"/>
      <c r="T15" s="65"/>
    </row>
    <row r="16" spans="1:20" s="61" customFormat="1" ht="51" x14ac:dyDescent="0.25">
      <c r="A16" s="137" t="s">
        <v>66</v>
      </c>
      <c r="B16" s="137">
        <v>96359</v>
      </c>
      <c r="C16" s="138" t="s">
        <v>12</v>
      </c>
      <c r="D16" s="137">
        <v>12700</v>
      </c>
      <c r="E16" s="68" t="s">
        <v>117</v>
      </c>
      <c r="F16" s="62" t="s">
        <v>5</v>
      </c>
      <c r="G16" s="70">
        <v>1</v>
      </c>
      <c r="H16" s="70">
        <v>500</v>
      </c>
      <c r="I16" s="125">
        <f>+'Anexo VI'!E64</f>
        <v>116.72999999999999</v>
      </c>
      <c r="J16" s="122">
        <f>ROUND(I16*(1+$L$6),2)</f>
        <v>147.06</v>
      </c>
      <c r="K16" s="122">
        <f>ROUND(G16*J16,2)</f>
        <v>147.06</v>
      </c>
      <c r="L16" s="122">
        <f>ROUND(H16*J16,2)</f>
        <v>73530</v>
      </c>
      <c r="M16" s="60"/>
      <c r="N16" s="69"/>
      <c r="O16" s="33"/>
      <c r="P16" s="60"/>
      <c r="Q16" s="60"/>
      <c r="R16" s="60"/>
      <c r="S16" s="60"/>
      <c r="T16" s="60"/>
    </row>
    <row r="17" spans="1:47" s="61" customFormat="1" ht="25.5" x14ac:dyDescent="0.25">
      <c r="A17" s="137" t="s">
        <v>109</v>
      </c>
      <c r="B17" s="137">
        <v>7704</v>
      </c>
      <c r="C17" s="138" t="s">
        <v>115</v>
      </c>
      <c r="D17" s="137">
        <v>8587</v>
      </c>
      <c r="E17" s="68" t="s">
        <v>114</v>
      </c>
      <c r="F17" s="62" t="s">
        <v>5</v>
      </c>
      <c r="G17" s="70">
        <v>1</v>
      </c>
      <c r="H17" s="70">
        <v>500</v>
      </c>
      <c r="I17" s="125">
        <f>+'Anexo VI'!E78</f>
        <v>35.700000000000003</v>
      </c>
      <c r="J17" s="122">
        <f>ROUND(I17*(1+$L$6),2)</f>
        <v>44.97</v>
      </c>
      <c r="K17" s="122">
        <f>ROUND(G17*J17,2)</f>
        <v>44.97</v>
      </c>
      <c r="L17" s="122">
        <f>ROUND(H17*J17,2)</f>
        <v>22485</v>
      </c>
      <c r="M17" s="60"/>
      <c r="N17" s="69"/>
      <c r="O17" s="33"/>
      <c r="P17" s="60"/>
      <c r="Q17" s="60"/>
      <c r="R17" s="60"/>
      <c r="S17" s="60"/>
      <c r="T17" s="60"/>
    </row>
    <row r="18" spans="1:47" s="61" customFormat="1" x14ac:dyDescent="0.25">
      <c r="A18" s="19"/>
      <c r="B18" s="117"/>
      <c r="C18" s="118"/>
      <c r="D18" s="117"/>
      <c r="E18" s="18"/>
      <c r="F18" s="118"/>
      <c r="G18" s="119"/>
      <c r="H18" s="119"/>
      <c r="I18" s="120"/>
      <c r="J18" s="72"/>
      <c r="K18" s="72"/>
      <c r="L18" s="72"/>
      <c r="M18" s="60"/>
      <c r="N18" s="69"/>
      <c r="O18" s="33"/>
      <c r="P18" s="60"/>
      <c r="Q18" s="60"/>
      <c r="R18" s="60"/>
      <c r="S18" s="60"/>
      <c r="T18" s="60"/>
    </row>
    <row r="19" spans="1:47" s="61" customFormat="1" x14ac:dyDescent="0.25">
      <c r="A19" s="17" t="s">
        <v>10</v>
      </c>
      <c r="B19" s="117"/>
      <c r="C19" s="118"/>
      <c r="D19" s="117"/>
      <c r="E19" s="18"/>
      <c r="F19" s="118"/>
      <c r="G19" s="119"/>
      <c r="H19" s="119"/>
      <c r="I19" s="131"/>
      <c r="J19" s="128"/>
      <c r="K19" s="129" t="s">
        <v>104</v>
      </c>
      <c r="L19" s="130">
        <f>SUM(L11:L15)</f>
        <v>295804.40000000002</v>
      </c>
      <c r="M19" s="60"/>
      <c r="N19" s="69"/>
      <c r="O19" s="33"/>
      <c r="P19" s="60"/>
      <c r="Q19" s="60"/>
      <c r="R19" s="60"/>
      <c r="S19" s="60"/>
      <c r="T19" s="60"/>
    </row>
    <row r="20" spans="1:47" s="61" customFormat="1" x14ac:dyDescent="0.25">
      <c r="A20" s="17" t="s">
        <v>68</v>
      </c>
      <c r="B20" s="117"/>
      <c r="C20" s="118"/>
      <c r="D20" s="117"/>
      <c r="E20" s="18"/>
      <c r="F20" s="118"/>
      <c r="G20" s="119"/>
      <c r="H20" s="119"/>
      <c r="I20" s="120"/>
      <c r="J20" s="72"/>
      <c r="K20" s="74" t="s">
        <v>105</v>
      </c>
      <c r="L20" s="126">
        <f>+L10+L16+L17</f>
        <v>105055</v>
      </c>
      <c r="M20" s="60"/>
      <c r="N20" s="69"/>
      <c r="O20" s="33"/>
      <c r="P20" s="60"/>
      <c r="Q20" s="60"/>
      <c r="R20" s="60"/>
      <c r="S20" s="60"/>
      <c r="T20" s="60"/>
    </row>
    <row r="21" spans="1:47" s="61" customFormat="1" x14ac:dyDescent="0.25">
      <c r="A21" s="17" t="s">
        <v>21</v>
      </c>
      <c r="B21" s="117"/>
      <c r="C21" s="118"/>
      <c r="D21" s="117"/>
      <c r="E21" s="18"/>
      <c r="F21" s="118"/>
      <c r="G21" s="119"/>
      <c r="H21" s="119"/>
      <c r="I21" s="120"/>
      <c r="J21" s="72"/>
      <c r="K21" s="72"/>
      <c r="L21" s="72"/>
      <c r="M21" s="60"/>
      <c r="N21" s="69"/>
      <c r="O21" s="33"/>
      <c r="P21" s="60"/>
      <c r="Q21" s="60"/>
      <c r="R21" s="60"/>
      <c r="S21" s="60"/>
      <c r="T21" s="60"/>
    </row>
    <row r="22" spans="1:47" s="61" customFormat="1" x14ac:dyDescent="0.25">
      <c r="A22" s="17" t="s">
        <v>116</v>
      </c>
      <c r="B22" s="73"/>
      <c r="C22" s="1"/>
      <c r="D22" s="1"/>
      <c r="E22" s="18"/>
      <c r="F22" s="1"/>
      <c r="G22" s="72"/>
      <c r="H22" s="72"/>
      <c r="I22" s="74"/>
      <c r="J22" s="74"/>
      <c r="K22" s="72"/>
      <c r="L22" s="72"/>
      <c r="M22" s="60"/>
      <c r="N22" s="67"/>
      <c r="O22" s="67"/>
      <c r="P22" s="60"/>
      <c r="Q22" s="60"/>
      <c r="R22" s="60"/>
      <c r="S22" s="60"/>
      <c r="T22" s="60"/>
    </row>
    <row r="23" spans="1:47" s="61" customFormat="1" x14ac:dyDescent="0.25">
      <c r="B23" s="73"/>
      <c r="C23" s="1"/>
      <c r="D23" s="1"/>
      <c r="E23" s="18"/>
      <c r="F23" s="1"/>
      <c r="G23" s="72"/>
      <c r="H23" s="72"/>
      <c r="I23" s="74"/>
      <c r="J23" s="79"/>
      <c r="K23" s="80"/>
      <c r="L23" s="80"/>
      <c r="M23" s="60"/>
      <c r="N23" s="67"/>
      <c r="O23" s="67"/>
      <c r="P23" s="60"/>
      <c r="Q23" s="60"/>
      <c r="R23" s="60"/>
      <c r="S23" s="60"/>
      <c r="T23" s="60"/>
    </row>
    <row r="24" spans="1:47" s="61" customFormat="1" x14ac:dyDescent="0.25">
      <c r="B24" s="73"/>
      <c r="C24" s="1"/>
      <c r="D24" s="1"/>
      <c r="E24" s="18"/>
      <c r="F24" s="1"/>
      <c r="G24" s="72"/>
      <c r="H24" s="72"/>
      <c r="I24" s="74"/>
      <c r="J24" s="74"/>
      <c r="K24" s="72"/>
      <c r="L24" s="72"/>
      <c r="M24" s="60"/>
      <c r="N24" s="67"/>
      <c r="O24" s="67"/>
      <c r="P24" s="60"/>
      <c r="Q24" s="60"/>
      <c r="R24" s="60"/>
      <c r="S24" s="60"/>
      <c r="T24" s="60"/>
    </row>
    <row r="25" spans="1:47" s="61" customFormat="1" x14ac:dyDescent="0.25">
      <c r="B25" s="73"/>
      <c r="C25" s="1"/>
      <c r="D25" s="1"/>
      <c r="E25" s="18"/>
      <c r="F25" s="1"/>
      <c r="G25" s="72"/>
      <c r="H25" s="72"/>
      <c r="I25" s="74"/>
      <c r="J25" s="74"/>
      <c r="K25" s="72"/>
      <c r="L25" s="72"/>
      <c r="M25" s="60"/>
      <c r="N25" s="67"/>
      <c r="O25" s="67"/>
      <c r="P25" s="60"/>
      <c r="Q25" s="60"/>
      <c r="R25" s="60"/>
      <c r="S25" s="60"/>
      <c r="T25" s="60"/>
    </row>
    <row r="26" spans="1:47" ht="12" customHeight="1" x14ac:dyDescent="0.25">
      <c r="A26" s="8"/>
      <c r="C26" s="75"/>
      <c r="D26" s="75"/>
      <c r="I26" s="11"/>
      <c r="M26" s="86"/>
      <c r="N26" s="82"/>
      <c r="O26" s="82"/>
      <c r="Q26" s="8"/>
      <c r="R26" s="8"/>
      <c r="U26" s="12"/>
      <c r="Y26" s="13"/>
      <c r="Z26" s="13"/>
      <c r="AA26" s="13"/>
      <c r="AB26" s="13"/>
      <c r="AC26" s="13"/>
      <c r="AD26" s="13"/>
      <c r="AE26" s="13"/>
      <c r="AF26" s="13"/>
      <c r="AG26" s="13"/>
      <c r="AH26" s="13"/>
      <c r="AI26" s="13"/>
      <c r="AJ26" s="13"/>
      <c r="AK26" s="13"/>
      <c r="AL26" s="13"/>
      <c r="AM26" s="13"/>
      <c r="AN26" s="13"/>
      <c r="AO26" s="13"/>
      <c r="AP26" s="13"/>
      <c r="AQ26" s="13"/>
      <c r="AR26" s="13"/>
      <c r="AS26" s="13"/>
      <c r="AT26" s="13"/>
      <c r="AU26" s="14"/>
    </row>
    <row r="27" spans="1:47" ht="14.25" x14ac:dyDescent="0.25">
      <c r="A27" s="8"/>
      <c r="C27" s="75"/>
      <c r="D27" s="75"/>
      <c r="I27" s="11"/>
      <c r="M27" s="86"/>
      <c r="N27" s="82"/>
      <c r="O27" s="82"/>
      <c r="Q27" s="8"/>
      <c r="R27" s="8"/>
      <c r="U27" s="12"/>
      <c r="Y27" s="13"/>
      <c r="Z27" s="13"/>
      <c r="AA27" s="13"/>
      <c r="AB27" s="13"/>
      <c r="AC27" s="13"/>
      <c r="AD27" s="13"/>
      <c r="AE27" s="13"/>
      <c r="AF27" s="13"/>
      <c r="AG27" s="13"/>
      <c r="AH27" s="13"/>
      <c r="AI27" s="13"/>
      <c r="AJ27" s="13"/>
      <c r="AK27" s="13"/>
      <c r="AL27" s="13"/>
      <c r="AM27" s="13"/>
      <c r="AN27" s="13"/>
      <c r="AO27" s="13"/>
      <c r="AP27" s="13"/>
      <c r="AQ27" s="13"/>
      <c r="AR27" s="13"/>
      <c r="AS27" s="13"/>
      <c r="AT27" s="13"/>
      <c r="AU27" s="14"/>
    </row>
    <row r="28" spans="1:47" ht="14.25" x14ac:dyDescent="0.25">
      <c r="A28" s="8"/>
      <c r="C28" s="75"/>
      <c r="D28" s="75"/>
      <c r="I28" s="11"/>
      <c r="M28" s="86"/>
      <c r="N28" s="82"/>
      <c r="O28" s="82"/>
      <c r="Q28" s="8"/>
      <c r="R28" s="8"/>
      <c r="U28" s="12"/>
      <c r="Y28" s="13"/>
      <c r="Z28" s="13"/>
      <c r="AA28" s="13"/>
      <c r="AB28" s="13"/>
      <c r="AC28" s="13"/>
      <c r="AD28" s="13"/>
      <c r="AE28" s="13"/>
      <c r="AF28" s="13"/>
      <c r="AG28" s="13"/>
      <c r="AH28" s="13"/>
      <c r="AI28" s="13"/>
      <c r="AJ28" s="13"/>
      <c r="AK28" s="13"/>
      <c r="AL28" s="13"/>
      <c r="AM28" s="13"/>
      <c r="AN28" s="13"/>
      <c r="AO28" s="13"/>
      <c r="AP28" s="13"/>
      <c r="AQ28" s="13"/>
      <c r="AR28" s="13"/>
      <c r="AS28" s="13"/>
      <c r="AT28" s="13"/>
      <c r="AU28" s="14"/>
    </row>
    <row r="29" spans="1:47" ht="14.25" x14ac:dyDescent="0.25">
      <c r="A29" s="8"/>
      <c r="C29" s="75"/>
      <c r="D29" s="75"/>
      <c r="I29" s="11"/>
      <c r="M29" s="86"/>
      <c r="N29" s="82"/>
      <c r="O29" s="82"/>
      <c r="Q29" s="8"/>
      <c r="R29" s="8"/>
      <c r="U29" s="12"/>
      <c r="Y29" s="13"/>
      <c r="Z29" s="13"/>
      <c r="AA29" s="13"/>
      <c r="AB29" s="13"/>
      <c r="AC29" s="13"/>
      <c r="AD29" s="13"/>
      <c r="AE29" s="13"/>
      <c r="AF29" s="13"/>
      <c r="AG29" s="13"/>
      <c r="AH29" s="13"/>
      <c r="AI29" s="13"/>
      <c r="AJ29" s="13"/>
      <c r="AK29" s="13"/>
      <c r="AL29" s="13"/>
      <c r="AM29" s="13"/>
      <c r="AN29" s="13"/>
      <c r="AO29" s="13"/>
      <c r="AP29" s="13"/>
      <c r="AQ29" s="13"/>
      <c r="AR29" s="13"/>
      <c r="AS29" s="13"/>
      <c r="AT29" s="13"/>
      <c r="AU29" s="14"/>
    </row>
    <row r="30" spans="1:47" ht="14.25" x14ac:dyDescent="0.25">
      <c r="A30" s="8"/>
      <c r="C30" s="75"/>
      <c r="D30" s="75"/>
      <c r="I30" s="11"/>
      <c r="M30" s="86"/>
      <c r="N30" s="82"/>
      <c r="O30" s="82"/>
      <c r="Q30" s="8"/>
      <c r="R30" s="8"/>
      <c r="U30" s="12"/>
      <c r="Y30" s="13"/>
      <c r="Z30" s="13"/>
      <c r="AA30" s="13"/>
      <c r="AB30" s="13"/>
      <c r="AC30" s="13"/>
      <c r="AD30" s="13"/>
      <c r="AE30" s="13"/>
      <c r="AF30" s="13"/>
      <c r="AG30" s="13"/>
      <c r="AH30" s="13"/>
      <c r="AI30" s="13"/>
      <c r="AJ30" s="13"/>
      <c r="AK30" s="13"/>
      <c r="AL30" s="13"/>
      <c r="AM30" s="13"/>
      <c r="AN30" s="13"/>
      <c r="AO30" s="13"/>
      <c r="AP30" s="13"/>
      <c r="AQ30" s="13"/>
      <c r="AR30" s="13"/>
      <c r="AS30" s="13"/>
      <c r="AT30" s="13"/>
      <c r="AU30" s="14"/>
    </row>
    <row r="31" spans="1:47" ht="14.25" x14ac:dyDescent="0.25">
      <c r="A31" s="8"/>
      <c r="C31" s="75"/>
      <c r="D31" s="75"/>
      <c r="I31" s="11"/>
      <c r="M31" s="86"/>
      <c r="N31" s="82"/>
      <c r="O31" s="82"/>
      <c r="Q31" s="8"/>
      <c r="R31" s="8"/>
      <c r="U31" s="12"/>
      <c r="Y31" s="13"/>
      <c r="Z31" s="13"/>
      <c r="AA31" s="13"/>
      <c r="AB31" s="13"/>
      <c r="AC31" s="13"/>
      <c r="AD31" s="13"/>
      <c r="AE31" s="13"/>
      <c r="AF31" s="13"/>
      <c r="AG31" s="13"/>
      <c r="AH31" s="13"/>
      <c r="AI31" s="13"/>
      <c r="AJ31" s="13"/>
      <c r="AK31" s="13"/>
      <c r="AL31" s="13"/>
      <c r="AM31" s="13"/>
      <c r="AN31" s="13"/>
      <c r="AO31" s="13"/>
      <c r="AP31" s="13"/>
      <c r="AQ31" s="13"/>
      <c r="AR31" s="13"/>
      <c r="AS31" s="13"/>
      <c r="AT31" s="13"/>
      <c r="AU31" s="14"/>
    </row>
    <row r="32" spans="1:47" ht="14.25" x14ac:dyDescent="0.25">
      <c r="C32" s="75"/>
      <c r="D32" s="75"/>
      <c r="I32" s="11"/>
      <c r="M32" s="86"/>
      <c r="N32" s="83"/>
      <c r="O32" s="83"/>
      <c r="Q32" s="8"/>
      <c r="R32" s="8"/>
      <c r="U32" s="12"/>
      <c r="Y32" s="13"/>
      <c r="Z32" s="13"/>
      <c r="AA32" s="13"/>
      <c r="AB32" s="13"/>
      <c r="AC32" s="13"/>
      <c r="AD32" s="13"/>
      <c r="AE32" s="13"/>
      <c r="AF32" s="13"/>
      <c r="AG32" s="13"/>
      <c r="AH32" s="13"/>
      <c r="AI32" s="13"/>
      <c r="AJ32" s="13"/>
      <c r="AK32" s="13"/>
      <c r="AL32" s="13"/>
      <c r="AM32" s="13"/>
      <c r="AN32" s="13"/>
      <c r="AO32" s="13"/>
      <c r="AP32" s="13"/>
      <c r="AQ32" s="13"/>
      <c r="AR32" s="13"/>
      <c r="AS32" s="13"/>
      <c r="AT32" s="13"/>
      <c r="AU32" s="14"/>
    </row>
  </sheetData>
  <mergeCells count="3">
    <mergeCell ref="A4:L4"/>
    <mergeCell ref="G7:H7"/>
    <mergeCell ref="A5:J5"/>
  </mergeCells>
  <phoneticPr fontId="18" type="noConversion"/>
  <pageMargins left="0.51181102362204722" right="0.51181102362204722" top="0.78740157480314965" bottom="0.78740157480314965"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E79"/>
  <sheetViews>
    <sheetView showGridLines="0" zoomScaleNormal="100" workbookViewId="0">
      <selection activeCell="A11" sqref="A11"/>
    </sheetView>
  </sheetViews>
  <sheetFormatPr defaultRowHeight="15" x14ac:dyDescent="0.25"/>
  <cols>
    <col min="1" max="1" width="86.7109375" style="94" customWidth="1"/>
    <col min="2" max="2" width="10.5703125" style="105" bestFit="1" customWidth="1"/>
    <col min="3" max="3" width="8.140625" style="104" bestFit="1" customWidth="1"/>
    <col min="4" max="4" width="6.7109375" style="104" bestFit="1" customWidth="1"/>
    <col min="5" max="5" width="14.140625" style="104" bestFit="1" customWidth="1"/>
    <col min="6" max="256" width="9.140625" style="104"/>
    <col min="257" max="257" width="86.7109375" style="104" customWidth="1"/>
    <col min="258" max="258" width="10.7109375" style="104" customWidth="1"/>
    <col min="259" max="259" width="9.85546875" style="104" customWidth="1"/>
    <col min="260" max="512" width="9.140625" style="104"/>
    <col min="513" max="513" width="86.7109375" style="104" customWidth="1"/>
    <col min="514" max="514" width="10.7109375" style="104" customWidth="1"/>
    <col min="515" max="515" width="9.85546875" style="104" customWidth="1"/>
    <col min="516" max="768" width="9.140625" style="104"/>
    <col min="769" max="769" width="86.7109375" style="104" customWidth="1"/>
    <col min="770" max="770" width="10.7109375" style="104" customWidth="1"/>
    <col min="771" max="771" width="9.85546875" style="104" customWidth="1"/>
    <col min="772" max="1024" width="9.140625" style="104"/>
    <col min="1025" max="1025" width="86.7109375" style="104" customWidth="1"/>
    <col min="1026" max="1026" width="10.7109375" style="104" customWidth="1"/>
    <col min="1027" max="1027" width="9.85546875" style="104" customWidth="1"/>
    <col min="1028" max="1280" width="9.140625" style="104"/>
    <col min="1281" max="1281" width="86.7109375" style="104" customWidth="1"/>
    <col min="1282" max="1282" width="10.7109375" style="104" customWidth="1"/>
    <col min="1283" max="1283" width="9.85546875" style="104" customWidth="1"/>
    <col min="1284" max="1536" width="9.140625" style="104"/>
    <col min="1537" max="1537" width="86.7109375" style="104" customWidth="1"/>
    <col min="1538" max="1538" width="10.7109375" style="104" customWidth="1"/>
    <col min="1539" max="1539" width="9.85546875" style="104" customWidth="1"/>
    <col min="1540" max="1792" width="9.140625" style="104"/>
    <col min="1793" max="1793" width="86.7109375" style="104" customWidth="1"/>
    <col min="1794" max="1794" width="10.7109375" style="104" customWidth="1"/>
    <col min="1795" max="1795" width="9.85546875" style="104" customWidth="1"/>
    <col min="1796" max="2048" width="9.140625" style="104"/>
    <col min="2049" max="2049" width="86.7109375" style="104" customWidth="1"/>
    <col min="2050" max="2050" width="10.7109375" style="104" customWidth="1"/>
    <col min="2051" max="2051" width="9.85546875" style="104" customWidth="1"/>
    <col min="2052" max="2304" width="9.140625" style="104"/>
    <col min="2305" max="2305" width="86.7109375" style="104" customWidth="1"/>
    <col min="2306" max="2306" width="10.7109375" style="104" customWidth="1"/>
    <col min="2307" max="2307" width="9.85546875" style="104" customWidth="1"/>
    <col min="2308" max="2560" width="9.140625" style="104"/>
    <col min="2561" max="2561" width="86.7109375" style="104" customWidth="1"/>
    <col min="2562" max="2562" width="10.7109375" style="104" customWidth="1"/>
    <col min="2563" max="2563" width="9.85546875" style="104" customWidth="1"/>
    <col min="2564" max="2816" width="9.140625" style="104"/>
    <col min="2817" max="2817" width="86.7109375" style="104" customWidth="1"/>
    <col min="2818" max="2818" width="10.7109375" style="104" customWidth="1"/>
    <col min="2819" max="2819" width="9.85546875" style="104" customWidth="1"/>
    <col min="2820" max="3072" width="9.140625" style="104"/>
    <col min="3073" max="3073" width="86.7109375" style="104" customWidth="1"/>
    <col min="3074" max="3074" width="10.7109375" style="104" customWidth="1"/>
    <col min="3075" max="3075" width="9.85546875" style="104" customWidth="1"/>
    <col min="3076" max="3328" width="9.140625" style="104"/>
    <col min="3329" max="3329" width="86.7109375" style="104" customWidth="1"/>
    <col min="3330" max="3330" width="10.7109375" style="104" customWidth="1"/>
    <col min="3331" max="3331" width="9.85546875" style="104" customWidth="1"/>
    <col min="3332" max="3584" width="9.140625" style="104"/>
    <col min="3585" max="3585" width="86.7109375" style="104" customWidth="1"/>
    <col min="3586" max="3586" width="10.7109375" style="104" customWidth="1"/>
    <col min="3587" max="3587" width="9.85546875" style="104" customWidth="1"/>
    <col min="3588" max="3840" width="9.140625" style="104"/>
    <col min="3841" max="3841" width="86.7109375" style="104" customWidth="1"/>
    <col min="3842" max="3842" width="10.7109375" style="104" customWidth="1"/>
    <col min="3843" max="3843" width="9.85546875" style="104" customWidth="1"/>
    <col min="3844" max="4096" width="9.140625" style="104"/>
    <col min="4097" max="4097" width="86.7109375" style="104" customWidth="1"/>
    <col min="4098" max="4098" width="10.7109375" style="104" customWidth="1"/>
    <col min="4099" max="4099" width="9.85546875" style="104" customWidth="1"/>
    <col min="4100" max="4352" width="9.140625" style="104"/>
    <col min="4353" max="4353" width="86.7109375" style="104" customWidth="1"/>
    <col min="4354" max="4354" width="10.7109375" style="104" customWidth="1"/>
    <col min="4355" max="4355" width="9.85546875" style="104" customWidth="1"/>
    <col min="4356" max="4608" width="9.140625" style="104"/>
    <col min="4609" max="4609" width="86.7109375" style="104" customWidth="1"/>
    <col min="4610" max="4610" width="10.7109375" style="104" customWidth="1"/>
    <col min="4611" max="4611" width="9.85546875" style="104" customWidth="1"/>
    <col min="4612" max="4864" width="9.140625" style="104"/>
    <col min="4865" max="4865" width="86.7109375" style="104" customWidth="1"/>
    <col min="4866" max="4866" width="10.7109375" style="104" customWidth="1"/>
    <col min="4867" max="4867" width="9.85546875" style="104" customWidth="1"/>
    <col min="4868" max="5120" width="9.140625" style="104"/>
    <col min="5121" max="5121" width="86.7109375" style="104" customWidth="1"/>
    <col min="5122" max="5122" width="10.7109375" style="104" customWidth="1"/>
    <col min="5123" max="5123" width="9.85546875" style="104" customWidth="1"/>
    <col min="5124" max="5376" width="9.140625" style="104"/>
    <col min="5377" max="5377" width="86.7109375" style="104" customWidth="1"/>
    <col min="5378" max="5378" width="10.7109375" style="104" customWidth="1"/>
    <col min="5379" max="5379" width="9.85546875" style="104" customWidth="1"/>
    <col min="5380" max="5632" width="9.140625" style="104"/>
    <col min="5633" max="5633" width="86.7109375" style="104" customWidth="1"/>
    <col min="5634" max="5634" width="10.7109375" style="104" customWidth="1"/>
    <col min="5635" max="5635" width="9.85546875" style="104" customWidth="1"/>
    <col min="5636" max="5888" width="9.140625" style="104"/>
    <col min="5889" max="5889" width="86.7109375" style="104" customWidth="1"/>
    <col min="5890" max="5890" width="10.7109375" style="104" customWidth="1"/>
    <col min="5891" max="5891" width="9.85546875" style="104" customWidth="1"/>
    <col min="5892" max="6144" width="9.140625" style="104"/>
    <col min="6145" max="6145" width="86.7109375" style="104" customWidth="1"/>
    <col min="6146" max="6146" width="10.7109375" style="104" customWidth="1"/>
    <col min="6147" max="6147" width="9.85546875" style="104" customWidth="1"/>
    <col min="6148" max="6400" width="9.140625" style="104"/>
    <col min="6401" max="6401" width="86.7109375" style="104" customWidth="1"/>
    <col min="6402" max="6402" width="10.7109375" style="104" customWidth="1"/>
    <col min="6403" max="6403" width="9.85546875" style="104" customWidth="1"/>
    <col min="6404" max="6656" width="9.140625" style="104"/>
    <col min="6657" max="6657" width="86.7109375" style="104" customWidth="1"/>
    <col min="6658" max="6658" width="10.7109375" style="104" customWidth="1"/>
    <col min="6659" max="6659" width="9.85546875" style="104" customWidth="1"/>
    <col min="6660" max="6912" width="9.140625" style="104"/>
    <col min="6913" max="6913" width="86.7109375" style="104" customWidth="1"/>
    <col min="6914" max="6914" width="10.7109375" style="104" customWidth="1"/>
    <col min="6915" max="6915" width="9.85546875" style="104" customWidth="1"/>
    <col min="6916" max="7168" width="9.140625" style="104"/>
    <col min="7169" max="7169" width="86.7109375" style="104" customWidth="1"/>
    <col min="7170" max="7170" width="10.7109375" style="104" customWidth="1"/>
    <col min="7171" max="7171" width="9.85546875" style="104" customWidth="1"/>
    <col min="7172" max="7424" width="9.140625" style="104"/>
    <col min="7425" max="7425" width="86.7109375" style="104" customWidth="1"/>
    <col min="7426" max="7426" width="10.7109375" style="104" customWidth="1"/>
    <col min="7427" max="7427" width="9.85546875" style="104" customWidth="1"/>
    <col min="7428" max="7680" width="9.140625" style="104"/>
    <col min="7681" max="7681" width="86.7109375" style="104" customWidth="1"/>
    <col min="7682" max="7682" width="10.7109375" style="104" customWidth="1"/>
    <col min="7683" max="7683" width="9.85546875" style="104" customWidth="1"/>
    <col min="7684" max="7936" width="9.140625" style="104"/>
    <col min="7937" max="7937" width="86.7109375" style="104" customWidth="1"/>
    <col min="7938" max="7938" width="10.7109375" style="104" customWidth="1"/>
    <col min="7939" max="7939" width="9.85546875" style="104" customWidth="1"/>
    <col min="7940" max="8192" width="9.140625" style="104"/>
    <col min="8193" max="8193" width="86.7109375" style="104" customWidth="1"/>
    <col min="8194" max="8194" width="10.7109375" style="104" customWidth="1"/>
    <col min="8195" max="8195" width="9.85546875" style="104" customWidth="1"/>
    <col min="8196" max="8448" width="9.140625" style="104"/>
    <col min="8449" max="8449" width="86.7109375" style="104" customWidth="1"/>
    <col min="8450" max="8450" width="10.7109375" style="104" customWidth="1"/>
    <col min="8451" max="8451" width="9.85546875" style="104" customWidth="1"/>
    <col min="8452" max="8704" width="9.140625" style="104"/>
    <col min="8705" max="8705" width="86.7109375" style="104" customWidth="1"/>
    <col min="8706" max="8706" width="10.7109375" style="104" customWidth="1"/>
    <col min="8707" max="8707" width="9.85546875" style="104" customWidth="1"/>
    <col min="8708" max="8960" width="9.140625" style="104"/>
    <col min="8961" max="8961" width="86.7109375" style="104" customWidth="1"/>
    <col min="8962" max="8962" width="10.7109375" style="104" customWidth="1"/>
    <col min="8963" max="8963" width="9.85546875" style="104" customWidth="1"/>
    <col min="8964" max="9216" width="9.140625" style="104"/>
    <col min="9217" max="9217" width="86.7109375" style="104" customWidth="1"/>
    <col min="9218" max="9218" width="10.7109375" style="104" customWidth="1"/>
    <col min="9219" max="9219" width="9.85546875" style="104" customWidth="1"/>
    <col min="9220" max="9472" width="9.140625" style="104"/>
    <col min="9473" max="9473" width="86.7109375" style="104" customWidth="1"/>
    <col min="9474" max="9474" width="10.7109375" style="104" customWidth="1"/>
    <col min="9475" max="9475" width="9.85546875" style="104" customWidth="1"/>
    <col min="9476" max="9728" width="9.140625" style="104"/>
    <col min="9729" max="9729" width="86.7109375" style="104" customWidth="1"/>
    <col min="9730" max="9730" width="10.7109375" style="104" customWidth="1"/>
    <col min="9731" max="9731" width="9.85546875" style="104" customWidth="1"/>
    <col min="9732" max="9984" width="9.140625" style="104"/>
    <col min="9985" max="9985" width="86.7109375" style="104" customWidth="1"/>
    <col min="9986" max="9986" width="10.7109375" style="104" customWidth="1"/>
    <col min="9987" max="9987" width="9.85546875" style="104" customWidth="1"/>
    <col min="9988" max="10240" width="9.140625" style="104"/>
    <col min="10241" max="10241" width="86.7109375" style="104" customWidth="1"/>
    <col min="10242" max="10242" width="10.7109375" style="104" customWidth="1"/>
    <col min="10243" max="10243" width="9.85546875" style="104" customWidth="1"/>
    <col min="10244" max="10496" width="9.140625" style="104"/>
    <col min="10497" max="10497" width="86.7109375" style="104" customWidth="1"/>
    <col min="10498" max="10498" width="10.7109375" style="104" customWidth="1"/>
    <col min="10499" max="10499" width="9.85546875" style="104" customWidth="1"/>
    <col min="10500" max="10752" width="9.140625" style="104"/>
    <col min="10753" max="10753" width="86.7109375" style="104" customWidth="1"/>
    <col min="10754" max="10754" width="10.7109375" style="104" customWidth="1"/>
    <col min="10755" max="10755" width="9.85546875" style="104" customWidth="1"/>
    <col min="10756" max="11008" width="9.140625" style="104"/>
    <col min="11009" max="11009" width="86.7109375" style="104" customWidth="1"/>
    <col min="11010" max="11010" width="10.7109375" style="104" customWidth="1"/>
    <col min="11011" max="11011" width="9.85546875" style="104" customWidth="1"/>
    <col min="11012" max="11264" width="9.140625" style="104"/>
    <col min="11265" max="11265" width="86.7109375" style="104" customWidth="1"/>
    <col min="11266" max="11266" width="10.7109375" style="104" customWidth="1"/>
    <col min="11267" max="11267" width="9.85546875" style="104" customWidth="1"/>
    <col min="11268" max="11520" width="9.140625" style="104"/>
    <col min="11521" max="11521" width="86.7109375" style="104" customWidth="1"/>
    <col min="11522" max="11522" width="10.7109375" style="104" customWidth="1"/>
    <col min="11523" max="11523" width="9.85546875" style="104" customWidth="1"/>
    <col min="11524" max="11776" width="9.140625" style="104"/>
    <col min="11777" max="11777" width="86.7109375" style="104" customWidth="1"/>
    <col min="11778" max="11778" width="10.7109375" style="104" customWidth="1"/>
    <col min="11779" max="11779" width="9.85546875" style="104" customWidth="1"/>
    <col min="11780" max="12032" width="9.140625" style="104"/>
    <col min="12033" max="12033" width="86.7109375" style="104" customWidth="1"/>
    <col min="12034" max="12034" width="10.7109375" style="104" customWidth="1"/>
    <col min="12035" max="12035" width="9.85546875" style="104" customWidth="1"/>
    <col min="12036" max="12288" width="9.140625" style="104"/>
    <col min="12289" max="12289" width="86.7109375" style="104" customWidth="1"/>
    <col min="12290" max="12290" width="10.7109375" style="104" customWidth="1"/>
    <col min="12291" max="12291" width="9.85546875" style="104" customWidth="1"/>
    <col min="12292" max="12544" width="9.140625" style="104"/>
    <col min="12545" max="12545" width="86.7109375" style="104" customWidth="1"/>
    <col min="12546" max="12546" width="10.7109375" style="104" customWidth="1"/>
    <col min="12547" max="12547" width="9.85546875" style="104" customWidth="1"/>
    <col min="12548" max="12800" width="9.140625" style="104"/>
    <col min="12801" max="12801" width="86.7109375" style="104" customWidth="1"/>
    <col min="12802" max="12802" width="10.7109375" style="104" customWidth="1"/>
    <col min="12803" max="12803" width="9.85546875" style="104" customWidth="1"/>
    <col min="12804" max="13056" width="9.140625" style="104"/>
    <col min="13057" max="13057" width="86.7109375" style="104" customWidth="1"/>
    <col min="13058" max="13058" width="10.7109375" style="104" customWidth="1"/>
    <col min="13059" max="13059" width="9.85546875" style="104" customWidth="1"/>
    <col min="13060" max="13312" width="9.140625" style="104"/>
    <col min="13313" max="13313" width="86.7109375" style="104" customWidth="1"/>
    <col min="13314" max="13314" width="10.7109375" style="104" customWidth="1"/>
    <col min="13315" max="13315" width="9.85546875" style="104" customWidth="1"/>
    <col min="13316" max="13568" width="9.140625" style="104"/>
    <col min="13569" max="13569" width="86.7109375" style="104" customWidth="1"/>
    <col min="13570" max="13570" width="10.7109375" style="104" customWidth="1"/>
    <col min="13571" max="13571" width="9.85546875" style="104" customWidth="1"/>
    <col min="13572" max="13824" width="9.140625" style="104"/>
    <col min="13825" max="13825" width="86.7109375" style="104" customWidth="1"/>
    <col min="13826" max="13826" width="10.7109375" style="104" customWidth="1"/>
    <col min="13827" max="13827" width="9.85546875" style="104" customWidth="1"/>
    <col min="13828" max="14080" width="9.140625" style="104"/>
    <col min="14081" max="14081" width="86.7109375" style="104" customWidth="1"/>
    <col min="14082" max="14082" width="10.7109375" style="104" customWidth="1"/>
    <col min="14083" max="14083" width="9.85546875" style="104" customWidth="1"/>
    <col min="14084" max="14336" width="9.140625" style="104"/>
    <col min="14337" max="14337" width="86.7109375" style="104" customWidth="1"/>
    <col min="14338" max="14338" width="10.7109375" style="104" customWidth="1"/>
    <col min="14339" max="14339" width="9.85546875" style="104" customWidth="1"/>
    <col min="14340" max="14592" width="9.140625" style="104"/>
    <col min="14593" max="14593" width="86.7109375" style="104" customWidth="1"/>
    <col min="14594" max="14594" width="10.7109375" style="104" customWidth="1"/>
    <col min="14595" max="14595" width="9.85546875" style="104" customWidth="1"/>
    <col min="14596" max="14848" width="9.140625" style="104"/>
    <col min="14849" max="14849" width="86.7109375" style="104" customWidth="1"/>
    <col min="14850" max="14850" width="10.7109375" style="104" customWidth="1"/>
    <col min="14851" max="14851" width="9.85546875" style="104" customWidth="1"/>
    <col min="14852" max="15104" width="9.140625" style="104"/>
    <col min="15105" max="15105" width="86.7109375" style="104" customWidth="1"/>
    <col min="15106" max="15106" width="10.7109375" style="104" customWidth="1"/>
    <col min="15107" max="15107" width="9.85546875" style="104" customWidth="1"/>
    <col min="15108" max="15360" width="9.140625" style="104"/>
    <col min="15361" max="15361" width="86.7109375" style="104" customWidth="1"/>
    <col min="15362" max="15362" width="10.7109375" style="104" customWidth="1"/>
    <col min="15363" max="15363" width="9.85546875" style="104" customWidth="1"/>
    <col min="15364" max="15616" width="9.140625" style="104"/>
    <col min="15617" max="15617" width="86.7109375" style="104" customWidth="1"/>
    <col min="15618" max="15618" width="10.7109375" style="104" customWidth="1"/>
    <col min="15619" max="15619" width="9.85546875" style="104" customWidth="1"/>
    <col min="15620" max="15872" width="9.140625" style="104"/>
    <col min="15873" max="15873" width="86.7109375" style="104" customWidth="1"/>
    <col min="15874" max="15874" width="10.7109375" style="104" customWidth="1"/>
    <col min="15875" max="15875" width="9.85546875" style="104" customWidth="1"/>
    <col min="15876" max="16128" width="9.140625" style="104"/>
    <col min="16129" max="16129" width="86.7109375" style="104" customWidth="1"/>
    <col min="16130" max="16130" width="10.7109375" style="104" customWidth="1"/>
    <col min="16131" max="16131" width="9.85546875" style="104" customWidth="1"/>
    <col min="16132" max="16384" width="9.140625" style="104"/>
  </cols>
  <sheetData>
    <row r="8" spans="1:5" ht="15.75" x14ac:dyDescent="0.25">
      <c r="A8" s="146" t="s">
        <v>108</v>
      </c>
      <c r="B8" s="146"/>
      <c r="C8" s="146"/>
      <c r="D8" s="146"/>
      <c r="E8" s="146"/>
    </row>
    <row r="10" spans="1:5" x14ac:dyDescent="0.25">
      <c r="A10" s="95"/>
    </row>
    <row r="11" spans="1:5" x14ac:dyDescent="0.25">
      <c r="A11" s="101" t="s">
        <v>24</v>
      </c>
      <c r="B11" s="101"/>
      <c r="C11" s="101"/>
      <c r="D11" s="101"/>
      <c r="E11" s="101"/>
    </row>
    <row r="12" spans="1:5" s="107" customFormat="1" x14ac:dyDescent="0.25">
      <c r="A12" s="95" t="s">
        <v>51</v>
      </c>
      <c r="B12" s="106" t="s">
        <v>5</v>
      </c>
      <c r="C12" s="95"/>
      <c r="D12" s="95"/>
      <c r="E12" s="102">
        <f>SUM(E13:E14)</f>
        <v>14.35</v>
      </c>
    </row>
    <row r="13" spans="1:5" x14ac:dyDescent="0.25">
      <c r="A13" s="96" t="s">
        <v>52</v>
      </c>
      <c r="B13" s="108" t="s">
        <v>9</v>
      </c>
      <c r="C13" s="81">
        <v>0.44</v>
      </c>
      <c r="D13" s="109">
        <v>20.11</v>
      </c>
      <c r="E13" s="110">
        <f>+ROUND(C13*D13,2)</f>
        <v>8.85</v>
      </c>
    </row>
    <row r="14" spans="1:5" x14ac:dyDescent="0.25">
      <c r="A14" s="96" t="s">
        <v>53</v>
      </c>
      <c r="B14" s="108" t="s">
        <v>9</v>
      </c>
      <c r="C14" s="81">
        <v>0.22</v>
      </c>
      <c r="D14" s="16">
        <v>25</v>
      </c>
      <c r="E14" s="110">
        <f>+ROUND(C14*D14,2)</f>
        <v>5.5</v>
      </c>
    </row>
    <row r="15" spans="1:5" x14ac:dyDescent="0.25">
      <c r="A15" s="95"/>
      <c r="B15" s="95"/>
      <c r="C15" s="95"/>
    </row>
    <row r="16" spans="1:5" x14ac:dyDescent="0.25">
      <c r="A16" s="95"/>
    </row>
    <row r="17" spans="1:5" x14ac:dyDescent="0.25">
      <c r="A17" s="101" t="s">
        <v>26</v>
      </c>
      <c r="B17" s="101"/>
      <c r="C17" s="101"/>
      <c r="D17" s="101"/>
      <c r="E17" s="101"/>
    </row>
    <row r="18" spans="1:5" x14ac:dyDescent="0.25">
      <c r="A18" s="96" t="s">
        <v>77</v>
      </c>
      <c r="B18" s="105">
        <v>277.08999999999997</v>
      </c>
      <c r="C18" s="104" t="s">
        <v>25</v>
      </c>
    </row>
    <row r="19" spans="1:5" x14ac:dyDescent="0.25">
      <c r="A19" s="96" t="s">
        <v>27</v>
      </c>
      <c r="B19" s="87">
        <v>1.08</v>
      </c>
    </row>
    <row r="20" spans="1:5" x14ac:dyDescent="0.25">
      <c r="A20" s="96" t="s">
        <v>28</v>
      </c>
      <c r="B20" s="97">
        <f>ROUND(B18*B19,2)</f>
        <v>299.26</v>
      </c>
      <c r="C20" s="98" t="s">
        <v>5</v>
      </c>
    </row>
    <row r="21" spans="1:5" x14ac:dyDescent="0.25">
      <c r="A21" s="95"/>
    </row>
    <row r="22" spans="1:5" ht="26.25" customHeight="1" x14ac:dyDescent="0.25">
      <c r="A22" s="145" t="s">
        <v>29</v>
      </c>
      <c r="B22" s="145"/>
      <c r="C22" s="145"/>
      <c r="D22" s="145"/>
      <c r="E22" s="145"/>
    </row>
    <row r="23" spans="1:5" x14ac:dyDescent="0.25">
      <c r="A23" s="96" t="s">
        <v>81</v>
      </c>
      <c r="B23" s="111">
        <f>+B18</f>
        <v>277.08999999999997</v>
      </c>
      <c r="C23" s="104" t="s">
        <v>25</v>
      </c>
    </row>
    <row r="24" spans="1:5" x14ac:dyDescent="0.25">
      <c r="A24" s="96" t="s">
        <v>82</v>
      </c>
      <c r="B24" s="111">
        <v>179.43</v>
      </c>
      <c r="C24" s="104" t="s">
        <v>25</v>
      </c>
    </row>
    <row r="25" spans="1:5" x14ac:dyDescent="0.25">
      <c r="A25" s="96" t="s">
        <v>100</v>
      </c>
      <c r="B25" s="105">
        <f>1.2*2.55</f>
        <v>3.0599999999999996</v>
      </c>
      <c r="C25" s="104" t="s">
        <v>5</v>
      </c>
    </row>
    <row r="26" spans="1:5" x14ac:dyDescent="0.25">
      <c r="A26" s="96" t="s">
        <v>30</v>
      </c>
      <c r="B26" s="105">
        <f>+(1.2*0.4)+(1.2*1.1)</f>
        <v>1.8</v>
      </c>
      <c r="C26" s="104" t="s">
        <v>5</v>
      </c>
    </row>
    <row r="27" spans="1:5" x14ac:dyDescent="0.25">
      <c r="A27" s="96" t="s">
        <v>31</v>
      </c>
      <c r="B27" s="105">
        <f>1.2*1.05</f>
        <v>1.26</v>
      </c>
      <c r="C27" s="104" t="s">
        <v>5</v>
      </c>
    </row>
    <row r="28" spans="1:5" x14ac:dyDescent="0.25">
      <c r="A28" s="96" t="s">
        <v>32</v>
      </c>
      <c r="B28" s="87">
        <v>1.1499999999999999</v>
      </c>
    </row>
    <row r="29" spans="1:5" x14ac:dyDescent="0.25">
      <c r="A29" s="96" t="s">
        <v>83</v>
      </c>
      <c r="B29" s="105">
        <f>ROUND(B26*B28*B23,2)</f>
        <v>573.58000000000004</v>
      </c>
      <c r="C29" s="104" t="s">
        <v>33</v>
      </c>
    </row>
    <row r="30" spans="1:5" x14ac:dyDescent="0.25">
      <c r="A30" s="96" t="s">
        <v>84</v>
      </c>
      <c r="B30" s="105">
        <f>ROUND(B27*B24,2)</f>
        <v>226.08</v>
      </c>
      <c r="C30" s="104" t="s">
        <v>33</v>
      </c>
    </row>
    <row r="31" spans="1:5" x14ac:dyDescent="0.25">
      <c r="A31" s="96" t="s">
        <v>34</v>
      </c>
      <c r="B31" s="105">
        <f>B29+B30</f>
        <v>799.66000000000008</v>
      </c>
      <c r="C31" s="104" t="s">
        <v>33</v>
      </c>
    </row>
    <row r="32" spans="1:5" ht="26.25" x14ac:dyDescent="0.25">
      <c r="A32" s="96" t="s">
        <v>35</v>
      </c>
      <c r="B32" s="97">
        <f>B31/B25</f>
        <v>261.32679738562098</v>
      </c>
      <c r="C32" s="98" t="s">
        <v>5</v>
      </c>
    </row>
    <row r="33" spans="1:5" x14ac:dyDescent="0.25">
      <c r="A33" s="95"/>
    </row>
    <row r="34" spans="1:5" x14ac:dyDescent="0.25">
      <c r="A34" s="101" t="s">
        <v>36</v>
      </c>
      <c r="B34" s="101"/>
      <c r="C34" s="101"/>
      <c r="D34" s="101"/>
      <c r="E34" s="101"/>
    </row>
    <row r="35" spans="1:5" x14ac:dyDescent="0.25">
      <c r="A35" s="96" t="s">
        <v>85</v>
      </c>
      <c r="B35" s="111">
        <v>266.44</v>
      </c>
      <c r="C35" s="104" t="s">
        <v>25</v>
      </c>
    </row>
    <row r="36" spans="1:5" ht="26.25" x14ac:dyDescent="0.25">
      <c r="A36" s="96" t="s">
        <v>99</v>
      </c>
      <c r="B36" s="111">
        <v>228.83</v>
      </c>
      <c r="C36" s="104" t="s">
        <v>37</v>
      </c>
    </row>
    <row r="37" spans="1:5" x14ac:dyDescent="0.25">
      <c r="A37" s="96" t="s">
        <v>95</v>
      </c>
      <c r="B37" s="105">
        <f>0.85*0.4</f>
        <v>0.34</v>
      </c>
      <c r="C37" s="104" t="s">
        <v>5</v>
      </c>
    </row>
    <row r="38" spans="1:5" x14ac:dyDescent="0.25">
      <c r="A38" s="96" t="s">
        <v>94</v>
      </c>
    </row>
    <row r="39" spans="1:5" x14ac:dyDescent="0.25">
      <c r="A39" s="96" t="s">
        <v>103</v>
      </c>
      <c r="B39" s="87">
        <v>1.08</v>
      </c>
    </row>
    <row r="40" spans="1:5" x14ac:dyDescent="0.25">
      <c r="A40" s="96" t="s">
        <v>102</v>
      </c>
      <c r="B40" s="105">
        <f>ROUND(B37*B35*B39,2)</f>
        <v>97.84</v>
      </c>
      <c r="C40" s="104" t="s">
        <v>33</v>
      </c>
      <c r="E40" s="141"/>
    </row>
    <row r="41" spans="1:5" x14ac:dyDescent="0.25">
      <c r="A41" s="96" t="s">
        <v>98</v>
      </c>
      <c r="B41" s="105">
        <f>B40+B36</f>
        <v>326.67</v>
      </c>
      <c r="C41" s="104" t="s">
        <v>33</v>
      </c>
    </row>
    <row r="42" spans="1:5" x14ac:dyDescent="0.25">
      <c r="A42" s="96" t="s">
        <v>96</v>
      </c>
      <c r="B42" s="105">
        <f>0.34+(0.85*2.15)</f>
        <v>2.1675</v>
      </c>
    </row>
    <row r="43" spans="1:5" ht="26.25" x14ac:dyDescent="0.25">
      <c r="A43" s="96" t="s">
        <v>97</v>
      </c>
      <c r="B43" s="97">
        <f>B41/B42</f>
        <v>150.71280276816609</v>
      </c>
      <c r="C43" s="98" t="s">
        <v>5</v>
      </c>
    </row>
    <row r="44" spans="1:5" x14ac:dyDescent="0.25">
      <c r="A44" s="95" t="s">
        <v>38</v>
      </c>
    </row>
    <row r="45" spans="1:5" x14ac:dyDescent="0.25">
      <c r="A45" s="101" t="s">
        <v>39</v>
      </c>
      <c r="B45" s="101"/>
      <c r="C45" s="101"/>
      <c r="D45" s="101"/>
      <c r="E45" s="101"/>
    </row>
    <row r="46" spans="1:5" x14ac:dyDescent="0.25">
      <c r="A46" s="96" t="s">
        <v>85</v>
      </c>
      <c r="B46" s="111">
        <f>B35</f>
        <v>266.44</v>
      </c>
      <c r="C46" s="105" t="str">
        <f>C35</f>
        <v>R$/M2</v>
      </c>
    </row>
    <row r="47" spans="1:5" x14ac:dyDescent="0.25">
      <c r="A47" s="96" t="s">
        <v>40</v>
      </c>
      <c r="B47" s="105">
        <v>11.05</v>
      </c>
      <c r="C47" s="104" t="s">
        <v>5</v>
      </c>
    </row>
    <row r="48" spans="1:5" x14ac:dyDescent="0.25">
      <c r="A48" s="96" t="s">
        <v>41</v>
      </c>
      <c r="B48" s="105">
        <f>ROUND(2.1*2.71,2)</f>
        <v>5.69</v>
      </c>
      <c r="C48" s="104" t="s">
        <v>5</v>
      </c>
    </row>
    <row r="49" spans="1:5" s="88" customFormat="1" ht="12.75" x14ac:dyDescent="0.2">
      <c r="A49" s="96" t="s">
        <v>42</v>
      </c>
      <c r="B49" s="87">
        <v>1.5</v>
      </c>
    </row>
    <row r="50" spans="1:5" x14ac:dyDescent="0.25">
      <c r="A50" s="96" t="s">
        <v>86</v>
      </c>
      <c r="B50" s="105">
        <f>ROUND(B47*B46,2)</f>
        <v>2944.16</v>
      </c>
      <c r="C50" s="104" t="s">
        <v>33</v>
      </c>
    </row>
    <row r="51" spans="1:5" x14ac:dyDescent="0.25">
      <c r="A51" s="96" t="s">
        <v>43</v>
      </c>
      <c r="B51" s="105">
        <f>ROUND(B50*B49,2)</f>
        <v>4416.24</v>
      </c>
      <c r="C51" s="104" t="s">
        <v>33</v>
      </c>
    </row>
    <row r="52" spans="1:5" ht="26.25" x14ac:dyDescent="0.25">
      <c r="A52" s="96" t="s">
        <v>101</v>
      </c>
      <c r="B52" s="97">
        <f>B51/B48</f>
        <v>776.14059753954291</v>
      </c>
      <c r="C52" s="99" t="s">
        <v>5</v>
      </c>
    </row>
    <row r="53" spans="1:5" x14ac:dyDescent="0.25">
      <c r="A53" s="95"/>
    </row>
    <row r="54" spans="1:5" x14ac:dyDescent="0.25">
      <c r="A54" s="101" t="s">
        <v>44</v>
      </c>
      <c r="B54" s="101"/>
      <c r="C54" s="101"/>
      <c r="D54" s="101"/>
      <c r="E54" s="101"/>
    </row>
    <row r="55" spans="1:5" x14ac:dyDescent="0.25">
      <c r="A55" s="96" t="s">
        <v>85</v>
      </c>
      <c r="B55" s="111">
        <f>B46</f>
        <v>266.44</v>
      </c>
      <c r="C55" s="105" t="str">
        <f>C46</f>
        <v>R$/M2</v>
      </c>
    </row>
    <row r="56" spans="1:5" x14ac:dyDescent="0.25">
      <c r="A56" s="96" t="s">
        <v>45</v>
      </c>
      <c r="B56" s="105">
        <f>+(1*2.1)+(0.35*2.1)</f>
        <v>2.835</v>
      </c>
      <c r="C56" s="104" t="s">
        <v>5</v>
      </c>
    </row>
    <row r="57" spans="1:5" x14ac:dyDescent="0.25">
      <c r="A57" s="96" t="s">
        <v>46</v>
      </c>
      <c r="B57" s="105">
        <f>1*2.1</f>
        <v>2.1</v>
      </c>
      <c r="C57" s="104" t="s">
        <v>5</v>
      </c>
    </row>
    <row r="58" spans="1:5" x14ac:dyDescent="0.25">
      <c r="A58" s="96" t="s">
        <v>42</v>
      </c>
      <c r="B58" s="87">
        <v>1.25</v>
      </c>
    </row>
    <row r="59" spans="1:5" x14ac:dyDescent="0.25">
      <c r="A59" s="96" t="s">
        <v>106</v>
      </c>
      <c r="B59" s="105">
        <f>ROUND(B56*B55,2)</f>
        <v>755.36</v>
      </c>
      <c r="C59" s="104" t="s">
        <v>33</v>
      </c>
    </row>
    <row r="60" spans="1:5" x14ac:dyDescent="0.25">
      <c r="A60" s="96" t="s">
        <v>47</v>
      </c>
      <c r="B60" s="105">
        <f>ROUND(B59*B58,2)</f>
        <v>944.2</v>
      </c>
      <c r="C60" s="104" t="s">
        <v>33</v>
      </c>
    </row>
    <row r="61" spans="1:5" ht="26.25" x14ac:dyDescent="0.25">
      <c r="A61" s="96" t="s">
        <v>48</v>
      </c>
      <c r="B61" s="97">
        <f>B60/B57</f>
        <v>449.61904761904765</v>
      </c>
      <c r="C61" s="99" t="str">
        <f>C52</f>
        <v>M2</v>
      </c>
    </row>
    <row r="63" spans="1:5" x14ac:dyDescent="0.25">
      <c r="A63" s="101" t="s">
        <v>65</v>
      </c>
      <c r="B63" s="101"/>
      <c r="C63" s="101"/>
      <c r="D63" s="101"/>
      <c r="E63" s="101"/>
    </row>
    <row r="64" spans="1:5" s="107" customFormat="1" ht="39" x14ac:dyDescent="0.25">
      <c r="A64" s="100" t="s">
        <v>67</v>
      </c>
      <c r="B64" s="112" t="s">
        <v>5</v>
      </c>
      <c r="E64" s="102">
        <f>SUM(E65:E75)</f>
        <v>116.72999999999999</v>
      </c>
    </row>
    <row r="65" spans="1:5" ht="26.25" x14ac:dyDescent="0.25">
      <c r="A65" s="94" t="s">
        <v>54</v>
      </c>
      <c r="B65" s="105" t="s">
        <v>50</v>
      </c>
      <c r="C65" s="104">
        <v>2.9600000000000001E-2</v>
      </c>
      <c r="D65" s="109">
        <v>51.5</v>
      </c>
      <c r="E65" s="110">
        <f t="shared" ref="E65:E75" si="0">+ROUND(C65*D65,2)</f>
        <v>1.52</v>
      </c>
    </row>
    <row r="66" spans="1:5" ht="26.25" x14ac:dyDescent="0.25">
      <c r="A66" s="94" t="s">
        <v>55</v>
      </c>
      <c r="B66" s="105" t="s">
        <v>5</v>
      </c>
      <c r="C66" s="104">
        <v>2.1059999999999999</v>
      </c>
      <c r="D66" s="104">
        <v>22.03</v>
      </c>
      <c r="E66" s="113">
        <f t="shared" si="0"/>
        <v>46.4</v>
      </c>
    </row>
    <row r="67" spans="1:5" ht="26.25" x14ac:dyDescent="0.25">
      <c r="A67" s="94" t="s">
        <v>56</v>
      </c>
      <c r="B67" s="105" t="s">
        <v>8</v>
      </c>
      <c r="C67" s="104">
        <v>0.91169999999999995</v>
      </c>
      <c r="D67" s="104">
        <v>9.84</v>
      </c>
      <c r="E67" s="113">
        <f t="shared" si="0"/>
        <v>8.9700000000000006</v>
      </c>
    </row>
    <row r="68" spans="1:5" ht="26.25" x14ac:dyDescent="0.25">
      <c r="A68" s="94" t="s">
        <v>57</v>
      </c>
      <c r="B68" s="105" t="s">
        <v>8</v>
      </c>
      <c r="C68" s="104">
        <v>2.9138999999999999</v>
      </c>
      <c r="D68" s="104">
        <v>11.16</v>
      </c>
      <c r="E68" s="113">
        <f t="shared" si="0"/>
        <v>32.520000000000003</v>
      </c>
    </row>
    <row r="69" spans="1:5" ht="26.25" x14ac:dyDescent="0.25">
      <c r="A69" s="94" t="s">
        <v>58</v>
      </c>
      <c r="B69" s="105" t="s">
        <v>8</v>
      </c>
      <c r="C69" s="104">
        <v>2.5026999999999999</v>
      </c>
      <c r="D69" s="104">
        <v>0.34</v>
      </c>
      <c r="E69" s="113">
        <f t="shared" si="0"/>
        <v>0.85</v>
      </c>
    </row>
    <row r="70" spans="1:5" ht="26.25" x14ac:dyDescent="0.25">
      <c r="A70" s="94" t="s">
        <v>59</v>
      </c>
      <c r="B70" s="105" t="s">
        <v>8</v>
      </c>
      <c r="C70" s="104">
        <v>0.79249999999999998</v>
      </c>
      <c r="D70" s="104">
        <v>3.05</v>
      </c>
      <c r="E70" s="113">
        <f t="shared" si="0"/>
        <v>2.42</v>
      </c>
    </row>
    <row r="71" spans="1:5" ht="39" x14ac:dyDescent="0.25">
      <c r="A71" s="94" t="s">
        <v>60</v>
      </c>
      <c r="B71" s="105" t="s">
        <v>7</v>
      </c>
      <c r="C71" s="104">
        <v>1.0978000000000001</v>
      </c>
      <c r="D71" s="104">
        <v>3.81</v>
      </c>
      <c r="E71" s="113">
        <f t="shared" si="0"/>
        <v>4.18</v>
      </c>
    </row>
    <row r="72" spans="1:5" ht="26.25" x14ac:dyDescent="0.25">
      <c r="A72" s="94" t="s">
        <v>61</v>
      </c>
      <c r="B72" s="105" t="s">
        <v>11</v>
      </c>
      <c r="C72" s="104">
        <v>20.186800000000002</v>
      </c>
      <c r="D72" s="104">
        <v>0.12</v>
      </c>
      <c r="E72" s="113">
        <f t="shared" si="0"/>
        <v>2.42</v>
      </c>
    </row>
    <row r="73" spans="1:5" ht="26.25" x14ac:dyDescent="0.25">
      <c r="A73" s="94" t="s">
        <v>62</v>
      </c>
      <c r="B73" s="105" t="s">
        <v>11</v>
      </c>
      <c r="C73" s="104">
        <v>0.54410000000000003</v>
      </c>
      <c r="D73" s="104">
        <v>0.28000000000000003</v>
      </c>
      <c r="E73" s="113">
        <f t="shared" si="0"/>
        <v>0.15</v>
      </c>
    </row>
    <row r="74" spans="1:5" x14ac:dyDescent="0.25">
      <c r="A74" s="94" t="s">
        <v>63</v>
      </c>
      <c r="B74" s="105" t="s">
        <v>9</v>
      </c>
      <c r="C74" s="104">
        <v>0.59499999999999997</v>
      </c>
      <c r="D74" s="104">
        <v>22.48</v>
      </c>
      <c r="E74" s="113">
        <f t="shared" si="0"/>
        <v>13.38</v>
      </c>
    </row>
    <row r="75" spans="1:5" x14ac:dyDescent="0.25">
      <c r="A75" s="94" t="s">
        <v>64</v>
      </c>
      <c r="B75" s="105" t="s">
        <v>9</v>
      </c>
      <c r="C75" s="104">
        <v>0.19500000000000001</v>
      </c>
      <c r="D75" s="104">
        <v>20.11</v>
      </c>
      <c r="E75" s="113">
        <f t="shared" si="0"/>
        <v>3.92</v>
      </c>
    </row>
    <row r="77" spans="1:5" x14ac:dyDescent="0.25">
      <c r="A77" s="101" t="s">
        <v>113</v>
      </c>
      <c r="B77" s="101"/>
      <c r="C77" s="101"/>
      <c r="D77" s="101"/>
      <c r="E77" s="101"/>
    </row>
    <row r="78" spans="1:5" s="107" customFormat="1" x14ac:dyDescent="0.25">
      <c r="A78" s="100" t="s">
        <v>110</v>
      </c>
      <c r="B78" s="112" t="s">
        <v>5</v>
      </c>
      <c r="E78" s="102">
        <f>SUM(E79:E79)</f>
        <v>35.700000000000003</v>
      </c>
    </row>
    <row r="79" spans="1:5" x14ac:dyDescent="0.25">
      <c r="A79" s="94" t="s">
        <v>111</v>
      </c>
      <c r="B79" s="105" t="s">
        <v>112</v>
      </c>
      <c r="C79" s="104">
        <v>1</v>
      </c>
      <c r="D79" s="109">
        <v>35.700000000000003</v>
      </c>
      <c r="E79" s="110">
        <f t="shared" ref="E79" si="1">+ROUND(C79*D79,2)</f>
        <v>35.700000000000003</v>
      </c>
    </row>
  </sheetData>
  <mergeCells count="2">
    <mergeCell ref="A22:E22"/>
    <mergeCell ref="A8:E8"/>
  </mergeCells>
  <pageMargins left="0.51181102362204722" right="0.51181102362204722" top="0.78740157480314965" bottom="0.78740157480314965" header="0.31496062992125984" footer="0.31496062992125984"/>
  <pageSetup paperSize="9" scale="7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Anexo III</vt:lpstr>
      <vt:lpstr>Anexo VI</vt:lpstr>
      <vt:lpstr>'Anexo III'!Area_de_impressao</vt:lpstr>
      <vt:lpstr>'Anexo III'!Titulos_de_impressao</vt:lpstr>
      <vt:lpstr>'Anexo VI'!Titulos_de_impressao</vt:lpstr>
    </vt:vector>
  </TitlesOfParts>
  <Company>Tribunal Regional do Trabalho da 7a Regiao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Erlane Capistrano Damasceno</dc:creator>
  <cp:lastModifiedBy>Usuário do Windows</cp:lastModifiedBy>
  <cp:lastPrinted>2025-02-10T18:23:31Z</cp:lastPrinted>
  <dcterms:created xsi:type="dcterms:W3CDTF">2016-03-15T17:10:16Z</dcterms:created>
  <dcterms:modified xsi:type="dcterms:W3CDTF">2025-02-10T18:35:15Z</dcterms:modified>
</cp:coreProperties>
</file>