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00" windowHeight="7620" activeTab="1"/>
  </bookViews>
  <sheets>
    <sheet name="Formação de preços" sheetId="1" r:id="rId1"/>
    <sheet name="Anexo I" sheetId="5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"/>
  <c r="H41"/>
  <c r="H38"/>
  <c r="H37"/>
  <c r="H32"/>
  <c r="H30"/>
  <c r="H26"/>
  <c r="H24"/>
  <c r="H22"/>
  <c r="H18"/>
  <c r="H17"/>
  <c r="H16"/>
  <c r="H15"/>
  <c r="H14"/>
  <c r="H13"/>
  <c r="H12"/>
  <c r="H10"/>
  <c r="H8"/>
  <c r="H7"/>
  <c r="H82" l="1"/>
  <c r="H56"/>
  <c r="H53"/>
  <c r="H46"/>
  <c r="H44"/>
  <c r="H40"/>
  <c r="H20"/>
  <c r="H122"/>
  <c r="H118"/>
  <c r="H112"/>
  <c r="H103"/>
  <c r="H101"/>
  <c r="H99"/>
  <c r="H96"/>
  <c r="H86"/>
  <c r="H84"/>
  <c r="H73"/>
  <c r="H135"/>
  <c r="H138" s="1"/>
  <c r="H128"/>
  <c r="H126"/>
  <c r="H124"/>
  <c r="H120"/>
  <c r="H116"/>
  <c r="H114"/>
  <c r="H105"/>
  <c r="H92"/>
  <c r="H90"/>
  <c r="H88"/>
  <c r="H75"/>
  <c r="H71"/>
  <c r="H69"/>
  <c r="H67"/>
  <c r="H65"/>
  <c r="H62"/>
  <c r="H59"/>
  <c r="H35"/>
  <c r="H34"/>
  <c r="H28"/>
  <c r="H11"/>
  <c r="H9"/>
  <c r="M126" i="1"/>
  <c r="M122"/>
  <c r="M96"/>
  <c r="M90"/>
  <c r="M147"/>
  <c r="M138"/>
  <c r="M136"/>
  <c r="M134"/>
  <c r="M132"/>
  <c r="M130"/>
  <c r="M128"/>
  <c r="M124"/>
  <c r="M113"/>
  <c r="M111"/>
  <c r="M109"/>
  <c r="M107"/>
  <c r="M104"/>
  <c r="M100"/>
  <c r="M98"/>
  <c r="M94"/>
  <c r="M92"/>
  <c r="M81"/>
  <c r="M79"/>
  <c r="M77"/>
  <c r="M75"/>
  <c r="M73"/>
  <c r="M71"/>
  <c r="M68"/>
  <c r="M65"/>
  <c r="M62"/>
  <c r="M59"/>
  <c r="M20"/>
  <c r="M18"/>
  <c r="M19"/>
  <c r="M34"/>
  <c r="M46"/>
  <c r="M44"/>
  <c r="M43"/>
  <c r="M41"/>
  <c r="M40"/>
  <c r="M38"/>
  <c r="M37"/>
  <c r="M35"/>
  <c r="M32"/>
  <c r="M30"/>
  <c r="M28"/>
  <c r="M24"/>
  <c r="M22"/>
  <c r="M17"/>
  <c r="M16"/>
  <c r="M15"/>
  <c r="M14"/>
  <c r="M13"/>
  <c r="M8"/>
  <c r="M9"/>
  <c r="M10"/>
  <c r="M11"/>
  <c r="M12"/>
  <c r="M7"/>
  <c r="H130" i="5" l="1"/>
  <c r="H107"/>
  <c r="H77"/>
  <c r="H48"/>
  <c r="M26" i="1"/>
  <c r="G140" i="5" l="1"/>
</calcChain>
</file>

<file path=xl/sharedStrings.xml><?xml version="1.0" encoding="utf-8"?>
<sst xmlns="http://schemas.openxmlformats.org/spreadsheetml/2006/main" count="495" uniqueCount="137">
  <si>
    <t>ITEM</t>
  </si>
  <si>
    <t>UNIDADE DE MEDIDA</t>
  </si>
  <si>
    <t>Suco, apresentação: líquido, sabor: laranja, tipo: natural, características adicionais: sem corante e acidulante, com açucar</t>
  </si>
  <si>
    <t>Litro</t>
  </si>
  <si>
    <t>Suco, apresentação: líquido, sabor: abacaxi, tipo: natural, características adicionais: sem corante e acidulante, com açucar</t>
  </si>
  <si>
    <t>Suco, apresentação: líquido, sabor: acerola, tipo: natural, características adicionais: sem corante e acidulante, com açucar</t>
  </si>
  <si>
    <t>Suco, apresentação: líquido, sabor: cajú, tipo: natural, características adicionais: sem corante e acidulante, com açucar</t>
  </si>
  <si>
    <t>Suco, apresentação: líquido, sabor: manga, tipo: natural, características adicionais: sem corante e acidulante, com açucar</t>
  </si>
  <si>
    <t>Refrigerante, material: água gasosa,xarope, sabor: guaraná, características adicionais: light</t>
  </si>
  <si>
    <t>Refrigerante, material: água gasosa,xarope, sabor: guaraná</t>
  </si>
  <si>
    <t>Refrigerante, material: água gasosa,xarope, sabor: cola</t>
  </si>
  <si>
    <t>Refrigerante, material: água gasosa,xarope, sabor: cola, características adicionais: light</t>
  </si>
  <si>
    <t>Água mineral natural, tipo: sem gás, material embalagem: plástico, tipo embalagem: retornável</t>
  </si>
  <si>
    <t>Garrafão 20 litros</t>
  </si>
  <si>
    <t>Gelo, material: água filtrada, apresentação: barra</t>
  </si>
  <si>
    <t>Saco 10kg</t>
  </si>
  <si>
    <t>Guardanapo de papel, material: celulose, largura: 22 cm, comprimento: 23 cm, cor: branca, tipo folhas: simples, características adicionais: macio e absorvente</t>
  </si>
  <si>
    <t>Embalagem  50 unidades</t>
  </si>
  <si>
    <t>Gelo, material: água filtrada, apresentação: cubos</t>
  </si>
  <si>
    <t>Locação de mesa, cadeira, mobiliário decoração interior.</t>
  </si>
  <si>
    <t xml:space="preserve"> Cadeira plástica fixa sem braços acompanhadas de capas brancas ou pretas</t>
  </si>
  <si>
    <t>Unidade</t>
  </si>
  <si>
    <t xml:space="preserve"> Cadeira fixa sem braços, com estofado no assento, confeccionada em policarbonato nas cores cristal, branco, ouro ou madeira.</t>
  </si>
  <si>
    <t xml:space="preserve">Mesa em madeira com verniz alto brilho (jacarandá, cedro, mogno etc.) com no mínimo 1,20m de diâmetro  </t>
  </si>
  <si>
    <t>Mesas de apoio, redondas, com no mínimo 1,20m de diâmetro com toalha e cobre manchas.</t>
  </si>
  <si>
    <t>Mesa retangular com aproximadamente 3,0m x1,0m com toalha retangular rendada ou similar, acompanhada de forro para cobertura de mesa</t>
  </si>
  <si>
    <t>Mesa estilo pranchão com respectivas toalhas, para formação de mesa diretora com diversos formatos (altura 0.75m e profundidade de 0,8m) cada peça terá aproximadamente 1,5m de largura)</t>
  </si>
  <si>
    <t>Taça</t>
  </si>
  <si>
    <t>Taça em vidro para servir água e/ou refrigerante</t>
  </si>
  <si>
    <t>Bandeja, comprimento: 54 cm, largura: 30 cm, finalidade: servir líquidos e alimentos, material: aço inoxidável</t>
  </si>
  <si>
    <t>Tapete</t>
  </si>
  <si>
    <t>Tapete decorativo com dimensões e cores a serem definidas dependendo do evento. Deverá passar por aprovação da coordenação do evento.</t>
  </si>
  <si>
    <t>2m²</t>
  </si>
  <si>
    <t>Prestação serviço supervisor de pessoal</t>
  </si>
  <si>
    <t>Maitre</t>
  </si>
  <si>
    <t>Prestação serviço copa , cozinha</t>
  </si>
  <si>
    <t>Recepcionistas eventos</t>
  </si>
  <si>
    <t>Tradutor de Libras</t>
  </si>
  <si>
    <t>Prestação de serviços de apoio administrativo</t>
  </si>
  <si>
    <t>Apoio Administrativo</t>
  </si>
  <si>
    <t>DESCRIÇÃO</t>
  </si>
  <si>
    <t>GRUPO 1</t>
  </si>
  <si>
    <t>Locação bens móveis</t>
  </si>
  <si>
    <t>Iluminação com a utilização de torres com altura não inferior a 2,5 metros contendo 4 (quatro) refletores de vapor metálico (luz branca) de 400w por cada torre. Toda a instalação elétrica deverá ser ligada na casa de força e/ou no quatro de força central das unidades do Tribunal.</t>
  </si>
  <si>
    <t>Obs: Todo o cabeamento necessário para as ligações será de responsabilidade da empresa contratada.</t>
  </si>
  <si>
    <t>Instalação e montagem de palco.</t>
  </si>
  <si>
    <t>Tablado confeccionado em madeira, medindo 6m (L) x 6m (P) x 20 cm (A), revestido em carpete sem uso (novo), na cor cinza ou vermelha. Sempre que solicitado, deverá possuir rampa de acesso ou interligação (passarela entre tablados) não inferior a 3m distância.</t>
  </si>
  <si>
    <t>OBS: O tablado em questão deverá ser adequado a situação do terreno, sendo confeccionado para eliminar desníveis acentuados com possível variação de altura.</t>
  </si>
  <si>
    <t>Tablado confeccionado em madeira, medindo 5m (L) x 5m (P) x 12 cm (A), revestido em carpete sem uso (novo), na cor cinza ou vermelha. Sempre que solicitado, deverá possuir rampa de acesso ou interligação (passarela entre tablados) não inferior a 3m distância.</t>
  </si>
  <si>
    <t>Praticável modular - para área cobrir espaço de 6m x 6m - estruturado em alumínio anodizado com piso antiderrapante, confeccionado em compensado naval de 20mm, com pé quadrado também em alumínio anodizado e regulagem de altura variando entre 30cm e 1m de altura com rampa e / ou escadaria de acesso.</t>
  </si>
  <si>
    <t>OBS: O Praticável em questão deverá ser adequado a situação do terreno, sendo instalado em gramados e / ou piso cimentado, quando solicitado deverá haver interligação entre um ou mais tablados.</t>
  </si>
  <si>
    <t>Instalação, manutenção - cobertura, passarela, toldo, barraca.</t>
  </si>
  <si>
    <t>Instalação, manutenção-cobertura, passarela, toldo, barraca.</t>
  </si>
  <si>
    <t>Instalação, remoção de divisória , painel, persiana.</t>
  </si>
  <si>
    <t>Armação em "Box Truss", P15/P30, com peças para formação de painel de divulgação (backdrop).</t>
  </si>
  <si>
    <t>Ventiladores com aspersão de água para fixação na estrutura dos toldos e/ou instalações do Tribunal.</t>
  </si>
  <si>
    <t>GRUPO 2</t>
  </si>
  <si>
    <t>Montagem, restauração – fotografia</t>
  </si>
  <si>
    <t>Serviço de cobertura fotográfica, prestado por um Repórter fotográfico, com equipamento digital e profissional próprios, com no mínimo duas horas, com fornecimento de arquivos digitais (resolução mínima de 300 Dpi’s) e entrega de copião no prazo máximo de 48h</t>
  </si>
  <si>
    <t>Serviço fotográfico adicional, com as mesmas características do item anterior, prestado por um profissional. Obs.: O TRT requisitará profissional extra sempre que o evento for considerado de grande porte</t>
  </si>
  <si>
    <t>Revelação de fotos digitais no tamanho 15 cm x 21 cm, em alta resolução (300 Dpi’s, mínimo 2.500 pixels). Fotos em papel fotográfico brilhoso.</t>
  </si>
  <si>
    <t>Locação de equipamento audiovisual , som , vídeo , filmagem</t>
  </si>
  <si>
    <t>Serviço de filmagem digital, em alta definição (HD) prestado por profissional cinegrafista com câmara digital e auxiliar de luz. A filmagem deverá ser entregue com edição, sonorização e legenda, em DVD, com duas cópias e respectivos estojos plásticos.  Obs.: Quando necessário a sonorização deverá ser ligada a mesa de som (canais de som) do TRT ou a outros dispositivos instalados, bem como a utilização de mesa de corte quando houver transmissão simultânea e geração de imagem de no mínimo duas câmeras.</t>
  </si>
  <si>
    <t>Equipe adicional para filmagem e iluminação com as mesmas características do item anterior.  Obs.: O TRT requisitará equipe extra sempre que o evento for considerado de grande porte</t>
  </si>
  <si>
    <t>Serviço de projeção em telão, utilizando projetor de no mínimo 3.000 lúmens, telão de no mínimo 100 polegadas e 2 caixas de som amplificadas para transmissão de imagem e sonorização simultânea. As conexões de som e imagem deverão ser efetuadas junto à mesa de som (canais de som) disponibilizada pelo Tribunal e/ou em mesa de som disponibilizada pela empresa, de forma a reprodução fiel e em tempo real do evento, devendo a contratada operacionalizar toda a transmissão. Quando em local aberto deverá o telão ser montado em estrutura “Box Truss”.</t>
  </si>
  <si>
    <t>Obs: A transmissão poderá ocorrer em ambiente aberto ou fechado para público superior a 300 (trezentas) pessoas.</t>
  </si>
  <si>
    <t>Obs2: A empresa deverá disponibilizar um operador de som e imagem durante todo o decorrer do evento.</t>
  </si>
  <si>
    <t>TV de LED, FULL HD não inferior a 42’ polegadas.</t>
  </si>
  <si>
    <t>Quando solicitado o aparelho deverá ser acompanhado do respectivo suporte de sustentação e todos os cabeamentos para transmissão simultânea e/ou cabeamento lógico (para conexão com computadores)</t>
  </si>
  <si>
    <t>Serviço de sonorização incluindo mesa de som digital amplificada (para atender público não inferior a 300 pessoas) com no mínimo 24 (vinte e quatro) canais, 24 (vinte e quatro) microfones (sem ou com fio) e 10 (dez) caixas de som, também amplificadas e instaladas em tripés não inferior a 2,0 metros de altura e/ou de coluna. Quando solicitado a mesa deverá acompanhar um toca CD e/ ou DVD ou computador. Os microfones deverão ser profissionais, UHF e deverão, quando necessário, se fazer acompanhar dos respectivos pedestais. Os microfones profissionais, UHF, poderão ser solicitados de vários modelos, tais como, omnidirecionais, cardióides, supercardióides, head set, lapela e ShotGun. Quando sem fio, deverá o microfone ser UHF, profissional, com baterias novas (sem uso) inclusas.</t>
  </si>
  <si>
    <t xml:space="preserve">GRUPO 3 </t>
  </si>
  <si>
    <t>Confecção de arranjos ornamentais - planta , vaso.</t>
  </si>
  <si>
    <t>Arranjos de flores naturais medindo 60cm de altura - em vasos de vidros para mesas de apoio - com predominância de gérberas na cor coral e folhagens.</t>
  </si>
  <si>
    <t>Arranjo de flores naturais, no estilo tropical, com 50cm de largura e 25cm de altura - para aparadores.</t>
  </si>
  <si>
    <t>Arranjo em jardineira de vidro, contendo flores naturais no estilo tropical, com predominância de Helicônias nas medidas de 1 m de comprimento, 20 cm de largura e 80 cm de altura</t>
  </si>
  <si>
    <t>Arranjo em colunas contendo flores naturais no estilo tropical, com predominância de Helicônias, medindo aproximadamente 2m de altura (comprimento total: coluna + arranjo)</t>
  </si>
  <si>
    <t>Arranjo de flores naturais no estilo tropical, nas medidas de 1,20m de comprimento e 0,80m de altura</t>
  </si>
  <si>
    <t>Arranjo de flores naturais no estilo tropical, medindo aproximadamente 40cm x 15cm - em jarro.</t>
  </si>
  <si>
    <t>Coroa de flores contendo flores naturais (rosas, antúrios e lírios) no tamanho não inferior a 1,50m x. 1,00m, acompanhada de faixa de homenagem com possibilidade de texto para até 10 palavras.</t>
  </si>
  <si>
    <t>Coroa de flores contendo flores naturais (rosas, antúrios e lírios) no tamanho 1,00mX1,00m, acompanhada da faixa de homenagem com possibilidade de texto para até 10 palavras.</t>
  </si>
  <si>
    <t>GRUPO 4</t>
  </si>
  <si>
    <t>GRUPO 5</t>
  </si>
  <si>
    <t xml:space="preserve">PLANILHA DE FORMAÇÃO DE PREÇOS </t>
  </si>
  <si>
    <t>Prestação de serviços de portaria, recepção</t>
  </si>
  <si>
    <t>Arranjo de flores naturais, no estilo tropical, com diâmetro de 45cm e 25cm de altura - para mesas de centro.</t>
  </si>
  <si>
    <t>Prestação de serviços de garçom</t>
  </si>
  <si>
    <t>Revelação de filme fotográfico, ampliação de fotografia</t>
  </si>
  <si>
    <t>PREÇO 1</t>
  </si>
  <si>
    <t xml:space="preserve">PREÇO 2 </t>
  </si>
  <si>
    <t xml:space="preserve">PREÇO 3 </t>
  </si>
  <si>
    <t>PREÇO 4</t>
  </si>
  <si>
    <t>PREÇO ESTIMADO UNITÁRIO</t>
  </si>
  <si>
    <t>PREÇO CONTRATAÇÃO VIGENTE TRT7</t>
  </si>
  <si>
    <t>Locação de equipamento audiovisual, som, vídeo, filmagem</t>
  </si>
  <si>
    <t>Seção de Apoio às Contratações</t>
  </si>
  <si>
    <t>*Não foi encontrado preço público.</t>
  </si>
  <si>
    <t>QTD</t>
  </si>
  <si>
    <t>PED MÍNIMO POR SOLICITAÇÃO</t>
  </si>
  <si>
    <t>Diária</t>
  </si>
  <si>
    <t>Barra 10kg</t>
  </si>
  <si>
    <t>Diária Unidade</t>
  </si>
  <si>
    <t>Diária Dúzia</t>
  </si>
  <si>
    <t>Diária M²</t>
  </si>
  <si>
    <t>Locução de texto, mestre de cerimônia, locutor, apresentador</t>
  </si>
  <si>
    <t>Tradução, interpretação simultânea, consecutiva.</t>
  </si>
  <si>
    <t>MÉDIA PREÇOS PÚBLICOS</t>
  </si>
  <si>
    <t>CATMAT/ CATSER</t>
  </si>
  <si>
    <t>Confecção de placas, quadros, distintivos, artefatos de acrílico, metal, laminado, PVC</t>
  </si>
  <si>
    <t>Toldo com armação estilo “Box Truss” P15 ou P30, em alumínio natural ou de ferro pintado na cor branca ou prata e coberta plástica ou similar (lona etc.), transparente ou na cor branca a ser instalado em local determinado pelo Tribunal, dimensões
8m x 8m. O toldo deverá receber iluminação
interna apropriada (lâmpadas frias) composta de 4 (quatro) refletores de vapor metálico e lâmpada de 400w cada e / ou candelabro estilo lustre com vários braços, com lâmpadas comuns, instalado no centro do toldo.</t>
  </si>
  <si>
    <t>Toldo com armação estilo “Box Truss” P15 ou P30, em alumínio natural ou de ferro pintado na cor branca ou prata e coberta plástica ou similar (lona etc.) transparente ou na cor branca a ser instalado em local determinado pelo Tribunal, dimensões 6m x 6m. O toldo deverá receber iluminação interna apropriada (lâmpadas frias) composta de 2 (dois) refletores de vapor metálico e lâmpada de 400w cada e / ou candelabro estilo lustre com vários braços com lâmpadas comuns, instalado no centro do toldo.</t>
  </si>
  <si>
    <t>Toldo com armação estilo “Box Truss” P15 ou P30, em alumínio natural ou de ferro pintado na cor branca ou prata e coberta plástica ou similar (lona etc.) transparente ou na cor branca a ser instalado em local determinado pelo Tribunal, dimensões 5m x 5m. O toldo deverá receber iluminação interna apropriada (lâmpadas frias) composto de 2 (dois) refletores de vapor metálico e lâmpada de 400w cada</t>
  </si>
  <si>
    <t xml:space="preserve">Piso modular intertravado confeccionado em plástico (polipropileno) de alta resistência e impacto com peças não inferior a 1,8cm de espessura com proteção antifogo e proteção contra raios ultravioletas, totalmente antiderrapante com
ranhuras para a proteção da ventilação quanto instalado em gramados. </t>
  </si>
  <si>
    <t>Painel de LED de alta resolução de tamanho não inferior a 3m x 2m acompanhado do seu respectivo suporte de sustentação e todo cabeamento e aparelhagem para transmissão de imagens simultâneas ou imagem de computador e ainda transmissão de vídeo (DVD, BD ou midias digitais externas) com a respectiva sonorização do equipamento</t>
  </si>
  <si>
    <t>Serviço de sonorização incluindo mesa de som digital amplificada (para atender público não inferior a 100 pessoas) com no mínimo 6 (seis) canais, 6 (seis) microfones (sem ou com fio), 6 (seis) caixas de som, também amplificadas e instaladas em tripés não inferior a 2,0 metros de altura e/ou de coluna e demais características do item 48.</t>
  </si>
  <si>
    <t>Serviço de sonorização incluindo mesa de som digital amplificada com no mínimo 3 (três) canais, 3 (três) microfones (sem ou com fio), 3 (três) caixas de som, também amplificadas e instaladas em tripés não inferior a 2,0 metros de altura e/ou de coluna e demais características do item 48.</t>
  </si>
  <si>
    <t>Placa em aço escovado gravada em baixo relevo no tamanho 26cm X 18cm com inscrição colorida com modelo de texto e símbolos fornecido pelo Tribunal. A placa deverá acompanhar estojo para acomodá-la em veludo azul marinho e/ou vermelho com fecho e dobradiças na cor prata.</t>
  </si>
  <si>
    <t>*Não havia esse item na última contratação</t>
  </si>
  <si>
    <t xml:space="preserve">Para os itens 2 e 3 não localizamos preços públicos, então replicamos o preço público referente ao item 1, por entendermos ser uma equiparação possível e razoável. </t>
  </si>
  <si>
    <t xml:space="preserve">Para os itens 6, 7, 8 e 9 encontramos apenas preços para garrafas de 2 litros, motivo pelo qual dividimos por 2 a média de preços públicos encontrada. </t>
  </si>
  <si>
    <t>R$ 22,90 *Não é locação.</t>
  </si>
  <si>
    <t xml:space="preserve">Para o item 22, os preços públicos encontrados foram para tapetes com medidas definidas, de 2x3m e 3x4m, de forma que para usar na planilha realizamos os cálculos necessários para chegar ao valor do m². </t>
  </si>
  <si>
    <t xml:space="preserve">Para o item 24, não localizamos preços públicos. Repetimos o valor do item 23, por considerarmos uma equiparação possível, tendo em vista que na ARP vigente, os preços contratados para esses dois itens foram iguais. </t>
  </si>
  <si>
    <t xml:space="preserve">R$ 284,00 *Não possui exatamente as mesmas especificações. </t>
  </si>
  <si>
    <t xml:space="preserve">R$ 153,67 *Não possui exatamente as mesmas especificações. </t>
  </si>
  <si>
    <t xml:space="preserve">R$ 1.453,33 *Não possui exatamente as mesmas especificações. </t>
  </si>
  <si>
    <t>R$ 132 *Não contempla todas as especificações.</t>
  </si>
  <si>
    <t xml:space="preserve">Parao item 56 repetimos o preço público do item 54, por considerarmos razoável igualar os preços, tendo em vista que na contratação vigente, o preço contratado foi o mesmo para os dois itens. </t>
  </si>
  <si>
    <t>PROAD 5308/2021 - EVENTOS</t>
  </si>
  <si>
    <t xml:space="preserve">A maioria dos itens do grupo 1 teve apenas dois preços válidos, como se de depreende da tabela acima, onde as células hachuradas de laranja não foram consideradas. Entretanto, a coluna de média de preços públicos mostra a média dos preços públicos encontrados, conforme relatório do sistema Banco de Preços. Dessa forma, podemos considerar que há mais preços envolvidos no cálculo. </t>
  </si>
  <si>
    <t xml:space="preserve">A maioria dos itens do grupo 2 teve apenas um preço considerado válido, que é o preço da última contratação, ainda vigente. </t>
  </si>
  <si>
    <t>Para o item 39, o preço considerado foi o da única proposta recebida.</t>
  </si>
  <si>
    <t>Fortaleza, 15 de outubro de 2021</t>
  </si>
  <si>
    <t>Lenívia de Castro e Silva Mendes</t>
  </si>
  <si>
    <t xml:space="preserve">Os preços hachurados em laranja não forma considerados para a formação do preço médio. </t>
  </si>
  <si>
    <t>PREÇO ESTIMADO TOTAL</t>
  </si>
  <si>
    <t>VALOR TOTAL (SOMA DOS GRUPOS 1 + 2 + 3 + 4 + 5) =</t>
  </si>
  <si>
    <t>ITEM 60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</si>
</sst>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2" borderId="0" xfId="0" applyFont="1" applyFill="1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0" borderId="0" xfId="0" applyFont="1" applyFill="1"/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24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64" fontId="0" fillId="3" borderId="30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64" fontId="2" fillId="6" borderId="28" xfId="0" applyNumberFormat="1" applyFont="1" applyFill="1" applyBorder="1" applyAlignment="1">
      <alignment horizontal="center" vertical="center" wrapText="1"/>
    </xf>
    <xf numFmtId="164" fontId="0" fillId="6" borderId="28" xfId="0" applyNumberFormat="1" applyFont="1" applyFill="1" applyBorder="1"/>
    <xf numFmtId="164" fontId="0" fillId="6" borderId="28" xfId="0" applyNumberFormat="1" applyFont="1" applyFill="1" applyBorder="1" applyAlignment="1">
      <alignment horizontal="left" vertical="center" wrapText="1"/>
    </xf>
    <xf numFmtId="164" fontId="0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0" fillId="3" borderId="2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164" fontId="0" fillId="3" borderId="3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/>
    </xf>
    <xf numFmtId="164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opLeftCell="F1" zoomScale="150" zoomScaleNormal="150" workbookViewId="0">
      <selection activeCell="G22" sqref="G22:G23"/>
    </sheetView>
  </sheetViews>
  <sheetFormatPr defaultColWidth="9.140625" defaultRowHeight="15"/>
  <cols>
    <col min="1" max="1" width="7.140625" style="4" customWidth="1"/>
    <col min="2" max="2" width="37.42578125" style="5" customWidth="1"/>
    <col min="3" max="3" width="10.85546875" style="1" customWidth="1"/>
    <col min="4" max="4" width="12.42578125" style="1" customWidth="1"/>
    <col min="5" max="5" width="8.140625" style="1" customWidth="1"/>
    <col min="6" max="6" width="13.85546875" style="1" customWidth="1"/>
    <col min="7" max="7" width="13.140625" style="1" customWidth="1"/>
    <col min="8" max="8" width="13.140625" style="1" bestFit="1" customWidth="1"/>
    <col min="9" max="9" width="14.42578125" style="1" bestFit="1" customWidth="1"/>
    <col min="10" max="10" width="13.140625" style="1" customWidth="1"/>
    <col min="11" max="11" width="17" style="1" customWidth="1"/>
    <col min="12" max="12" width="15.85546875" style="4" customWidth="1"/>
    <col min="13" max="13" width="14" style="2" customWidth="1"/>
    <col min="14" max="16384" width="9.140625" style="1"/>
  </cols>
  <sheetData>
    <row r="1" spans="1:13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>
      <c r="A2" s="132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>
      <c r="A3" s="50"/>
      <c r="B3" s="51"/>
      <c r="C3" s="52"/>
      <c r="D3" s="52"/>
      <c r="E3" s="52"/>
      <c r="F3" s="52"/>
      <c r="G3" s="52"/>
      <c r="H3" s="52"/>
      <c r="I3" s="52"/>
      <c r="J3" s="52"/>
      <c r="K3" s="52"/>
      <c r="L3" s="50"/>
      <c r="M3" s="53"/>
    </row>
    <row r="4" spans="1:13">
      <c r="A4" s="111" t="s">
        <v>41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>
      <c r="A5" s="79" t="s">
        <v>0</v>
      </c>
      <c r="B5" s="103" t="s">
        <v>40</v>
      </c>
      <c r="C5" s="81" t="s">
        <v>106</v>
      </c>
      <c r="D5" s="81" t="s">
        <v>1</v>
      </c>
      <c r="E5" s="81" t="s">
        <v>96</v>
      </c>
      <c r="F5" s="81" t="s">
        <v>97</v>
      </c>
      <c r="G5" s="81" t="s">
        <v>87</v>
      </c>
      <c r="H5" s="81" t="s">
        <v>88</v>
      </c>
      <c r="I5" s="81" t="s">
        <v>89</v>
      </c>
      <c r="J5" s="81" t="s">
        <v>90</v>
      </c>
      <c r="K5" s="81" t="s">
        <v>105</v>
      </c>
      <c r="L5" s="79" t="s">
        <v>92</v>
      </c>
      <c r="M5" s="117" t="s">
        <v>91</v>
      </c>
    </row>
    <row r="6" spans="1:13" ht="29.25" customHeight="1" thickBot="1">
      <c r="A6" s="99"/>
      <c r="B6" s="104"/>
      <c r="C6" s="102"/>
      <c r="D6" s="102"/>
      <c r="E6" s="102"/>
      <c r="F6" s="102"/>
      <c r="G6" s="102"/>
      <c r="H6" s="102"/>
      <c r="I6" s="102"/>
      <c r="J6" s="102"/>
      <c r="K6" s="102"/>
      <c r="L6" s="99"/>
      <c r="M6" s="118"/>
    </row>
    <row r="7" spans="1:13" ht="60.75" thickBot="1">
      <c r="A7" s="6">
        <v>1</v>
      </c>
      <c r="B7" s="17" t="s">
        <v>2</v>
      </c>
      <c r="C7" s="7">
        <v>462384</v>
      </c>
      <c r="D7" s="7" t="s">
        <v>3</v>
      </c>
      <c r="E7" s="7">
        <v>80</v>
      </c>
      <c r="F7" s="7">
        <v>3</v>
      </c>
      <c r="G7" s="44">
        <v>15</v>
      </c>
      <c r="H7" s="8"/>
      <c r="I7" s="8"/>
      <c r="J7" s="8"/>
      <c r="K7" s="8">
        <v>4.53</v>
      </c>
      <c r="L7" s="8">
        <v>2.4</v>
      </c>
      <c r="M7" s="9">
        <f>ROUND(AVERAGE(K7:L7),2)</f>
        <v>3.47</v>
      </c>
    </row>
    <row r="8" spans="1:13" ht="60.75" thickBot="1">
      <c r="A8" s="10">
        <v>2</v>
      </c>
      <c r="B8" s="17" t="s">
        <v>4</v>
      </c>
      <c r="C8" s="7">
        <v>462381</v>
      </c>
      <c r="D8" s="7" t="s">
        <v>3</v>
      </c>
      <c r="E8" s="7">
        <v>80</v>
      </c>
      <c r="F8" s="7">
        <v>3</v>
      </c>
      <c r="G8" s="44">
        <v>15</v>
      </c>
      <c r="H8" s="8"/>
      <c r="I8" s="8"/>
      <c r="J8" s="8"/>
      <c r="K8" s="34">
        <v>4.53</v>
      </c>
      <c r="L8" s="8">
        <v>2.4</v>
      </c>
      <c r="M8" s="9">
        <f t="shared" ref="M8:M17" si="0">ROUND(AVERAGE(K8:L8),2)</f>
        <v>3.47</v>
      </c>
    </row>
    <row r="9" spans="1:13" ht="60.75" thickBot="1">
      <c r="A9" s="6">
        <v>3</v>
      </c>
      <c r="B9" s="17" t="s">
        <v>5</v>
      </c>
      <c r="C9" s="7">
        <v>462380</v>
      </c>
      <c r="D9" s="7" t="s">
        <v>3</v>
      </c>
      <c r="E9" s="7">
        <v>80</v>
      </c>
      <c r="F9" s="7">
        <v>3</v>
      </c>
      <c r="G9" s="42">
        <v>15</v>
      </c>
      <c r="H9" s="11"/>
      <c r="I9" s="11"/>
      <c r="J9" s="11"/>
      <c r="K9" s="34">
        <v>4.53</v>
      </c>
      <c r="L9" s="11">
        <v>2.4</v>
      </c>
      <c r="M9" s="9">
        <f t="shared" si="0"/>
        <v>3.47</v>
      </c>
    </row>
    <row r="10" spans="1:13" ht="45.75" thickBot="1">
      <c r="A10" s="6">
        <v>4</v>
      </c>
      <c r="B10" s="17" t="s">
        <v>6</v>
      </c>
      <c r="C10" s="7">
        <v>462379</v>
      </c>
      <c r="D10" s="7" t="s">
        <v>3</v>
      </c>
      <c r="E10" s="7">
        <v>80</v>
      </c>
      <c r="F10" s="7">
        <v>3</v>
      </c>
      <c r="G10" s="44">
        <v>15</v>
      </c>
      <c r="H10" s="8"/>
      <c r="I10" s="8"/>
      <c r="J10" s="8"/>
      <c r="K10" s="8">
        <v>3.32</v>
      </c>
      <c r="L10" s="8">
        <v>2.4</v>
      </c>
      <c r="M10" s="9">
        <f t="shared" si="0"/>
        <v>2.86</v>
      </c>
    </row>
    <row r="11" spans="1:13" ht="60.75" thickBot="1">
      <c r="A11" s="10">
        <v>5</v>
      </c>
      <c r="B11" s="17" t="s">
        <v>7</v>
      </c>
      <c r="C11" s="7">
        <v>462383</v>
      </c>
      <c r="D11" s="7" t="s">
        <v>3</v>
      </c>
      <c r="E11" s="7">
        <v>80</v>
      </c>
      <c r="F11" s="7">
        <v>3</v>
      </c>
      <c r="G11" s="44">
        <v>15</v>
      </c>
      <c r="H11" s="8"/>
      <c r="I11" s="8"/>
      <c r="J11" s="8"/>
      <c r="K11" s="8">
        <v>3.8</v>
      </c>
      <c r="L11" s="8">
        <v>2.4</v>
      </c>
      <c r="M11" s="9">
        <f t="shared" si="0"/>
        <v>3.1</v>
      </c>
    </row>
    <row r="12" spans="1:13" ht="45.75" thickBot="1">
      <c r="A12" s="10">
        <v>6</v>
      </c>
      <c r="B12" s="17" t="s">
        <v>8</v>
      </c>
      <c r="C12" s="12">
        <v>305735</v>
      </c>
      <c r="D12" s="7" t="s">
        <v>3</v>
      </c>
      <c r="E12" s="7">
        <v>250</v>
      </c>
      <c r="F12" s="7">
        <v>5</v>
      </c>
      <c r="G12" s="44">
        <v>10</v>
      </c>
      <c r="H12" s="8"/>
      <c r="I12" s="8"/>
      <c r="J12" s="8"/>
      <c r="K12" s="8">
        <v>2.86</v>
      </c>
      <c r="L12" s="11">
        <v>3.2</v>
      </c>
      <c r="M12" s="9">
        <f t="shared" si="0"/>
        <v>3.03</v>
      </c>
    </row>
    <row r="13" spans="1:13" ht="30.75" thickBot="1">
      <c r="A13" s="10">
        <v>7</v>
      </c>
      <c r="B13" s="17" t="s">
        <v>9</v>
      </c>
      <c r="C13" s="12">
        <v>217785</v>
      </c>
      <c r="D13" s="7" t="s">
        <v>3</v>
      </c>
      <c r="E13" s="7">
        <v>500</v>
      </c>
      <c r="F13" s="7">
        <v>5</v>
      </c>
      <c r="G13" s="44">
        <v>10</v>
      </c>
      <c r="H13" s="8"/>
      <c r="I13" s="8"/>
      <c r="J13" s="8"/>
      <c r="K13" s="8">
        <v>1.96</v>
      </c>
      <c r="L13" s="11">
        <v>3.2</v>
      </c>
      <c r="M13" s="9">
        <f t="shared" si="0"/>
        <v>2.58</v>
      </c>
    </row>
    <row r="14" spans="1:13" ht="30.75" thickBot="1">
      <c r="A14" s="10">
        <v>8</v>
      </c>
      <c r="B14" s="17" t="s">
        <v>10</v>
      </c>
      <c r="C14" s="12">
        <v>217784</v>
      </c>
      <c r="D14" s="12" t="s">
        <v>3</v>
      </c>
      <c r="E14" s="12">
        <v>300</v>
      </c>
      <c r="F14" s="7">
        <v>5</v>
      </c>
      <c r="G14" s="44">
        <v>10</v>
      </c>
      <c r="H14" s="8"/>
      <c r="I14" s="8"/>
      <c r="J14" s="8"/>
      <c r="K14" s="8">
        <v>1.96</v>
      </c>
      <c r="L14" s="11">
        <v>3.2</v>
      </c>
      <c r="M14" s="9">
        <f t="shared" si="0"/>
        <v>2.58</v>
      </c>
    </row>
    <row r="15" spans="1:13" ht="45.75" thickBot="1">
      <c r="A15" s="10">
        <v>9</v>
      </c>
      <c r="B15" s="17" t="s">
        <v>11</v>
      </c>
      <c r="C15" s="12">
        <v>305734</v>
      </c>
      <c r="D15" s="12" t="s">
        <v>3</v>
      </c>
      <c r="E15" s="12">
        <v>250</v>
      </c>
      <c r="F15" s="12">
        <v>5</v>
      </c>
      <c r="G15" s="42">
        <v>10</v>
      </c>
      <c r="H15" s="11"/>
      <c r="I15" s="11"/>
      <c r="J15" s="11"/>
      <c r="K15" s="11">
        <v>1.94</v>
      </c>
      <c r="L15" s="34">
        <v>3.66</v>
      </c>
      <c r="M15" s="9">
        <f t="shared" si="0"/>
        <v>2.8</v>
      </c>
    </row>
    <row r="16" spans="1:13" ht="45.75" thickBot="1">
      <c r="A16" s="10">
        <v>10</v>
      </c>
      <c r="B16" s="17" t="s">
        <v>12</v>
      </c>
      <c r="C16" s="12">
        <v>445485</v>
      </c>
      <c r="D16" s="12" t="s">
        <v>13</v>
      </c>
      <c r="E16" s="12">
        <v>15</v>
      </c>
      <c r="F16" s="12">
        <v>1</v>
      </c>
      <c r="G16" s="42">
        <v>20</v>
      </c>
      <c r="H16" s="11"/>
      <c r="I16" s="11"/>
      <c r="J16" s="11"/>
      <c r="K16" s="11">
        <v>9.5299999999999994</v>
      </c>
      <c r="L16" s="11">
        <v>10</v>
      </c>
      <c r="M16" s="9">
        <f t="shared" si="0"/>
        <v>9.77</v>
      </c>
    </row>
    <row r="17" spans="1:13" ht="30.75" thickBot="1">
      <c r="A17" s="10">
        <v>11</v>
      </c>
      <c r="B17" s="17" t="s">
        <v>14</v>
      </c>
      <c r="C17" s="12">
        <v>217776</v>
      </c>
      <c r="D17" s="35" t="s">
        <v>99</v>
      </c>
      <c r="E17" s="12">
        <v>15</v>
      </c>
      <c r="F17" s="12">
        <v>1</v>
      </c>
      <c r="G17" s="42">
        <v>20</v>
      </c>
      <c r="H17" s="11"/>
      <c r="I17" s="11"/>
      <c r="J17" s="11"/>
      <c r="K17" s="11">
        <v>9.52</v>
      </c>
      <c r="L17" s="11">
        <v>7.5</v>
      </c>
      <c r="M17" s="9">
        <f t="shared" si="0"/>
        <v>8.51</v>
      </c>
    </row>
    <row r="18" spans="1:13" ht="75.75" thickBot="1">
      <c r="A18" s="10">
        <v>12</v>
      </c>
      <c r="B18" s="17" t="s">
        <v>16</v>
      </c>
      <c r="C18" s="12">
        <v>292281</v>
      </c>
      <c r="D18" s="12" t="s">
        <v>17</v>
      </c>
      <c r="E18" s="12">
        <v>250</v>
      </c>
      <c r="F18" s="12">
        <v>5</v>
      </c>
      <c r="G18" s="11">
        <v>1.5</v>
      </c>
      <c r="H18" s="11"/>
      <c r="I18" s="11"/>
      <c r="J18" s="11"/>
      <c r="K18" s="11">
        <v>1</v>
      </c>
      <c r="L18" s="11">
        <v>1.1000000000000001</v>
      </c>
      <c r="M18" s="9">
        <f>ROUND(AVERAGE(G18,K18:L18),3)</f>
        <v>1.2</v>
      </c>
    </row>
    <row r="19" spans="1:13" ht="30.75" thickBot="1">
      <c r="A19" s="10">
        <v>13</v>
      </c>
      <c r="B19" s="17" t="s">
        <v>18</v>
      </c>
      <c r="C19" s="12">
        <v>217777</v>
      </c>
      <c r="D19" s="12" t="s">
        <v>15</v>
      </c>
      <c r="E19" s="12">
        <v>40</v>
      </c>
      <c r="F19" s="12">
        <v>2</v>
      </c>
      <c r="G19" s="34">
        <v>10</v>
      </c>
      <c r="H19" s="34"/>
      <c r="I19" s="34"/>
      <c r="J19" s="34"/>
      <c r="K19" s="34">
        <v>12.01</v>
      </c>
      <c r="L19" s="11">
        <v>8</v>
      </c>
      <c r="M19" s="9">
        <f>ROUND(AVERAGE(G19,K19:L19),3)</f>
        <v>10.003</v>
      </c>
    </row>
    <row r="20" spans="1:13" ht="30">
      <c r="A20" s="82">
        <v>14</v>
      </c>
      <c r="B20" s="23" t="s">
        <v>19</v>
      </c>
      <c r="C20" s="84">
        <v>20460</v>
      </c>
      <c r="D20" s="84" t="s">
        <v>100</v>
      </c>
      <c r="E20" s="84">
        <v>600</v>
      </c>
      <c r="F20" s="84">
        <v>30</v>
      </c>
      <c r="G20" s="93">
        <v>3</v>
      </c>
      <c r="H20" s="93"/>
      <c r="I20" s="93"/>
      <c r="J20" s="93"/>
      <c r="K20" s="93">
        <v>2.88</v>
      </c>
      <c r="L20" s="93">
        <v>2.2000000000000002</v>
      </c>
      <c r="M20" s="119">
        <f>ROUND(AVERAGE(G20,K20,L20),3)</f>
        <v>2.6930000000000001</v>
      </c>
    </row>
    <row r="21" spans="1:13" ht="45.75" thickBot="1">
      <c r="A21" s="95"/>
      <c r="B21" s="17" t="s">
        <v>20</v>
      </c>
      <c r="C21" s="86"/>
      <c r="D21" s="86"/>
      <c r="E21" s="86"/>
      <c r="F21" s="86"/>
      <c r="G21" s="94"/>
      <c r="H21" s="94"/>
      <c r="I21" s="94"/>
      <c r="J21" s="94"/>
      <c r="K21" s="94"/>
      <c r="L21" s="96"/>
      <c r="M21" s="120"/>
    </row>
    <row r="22" spans="1:13" ht="30">
      <c r="A22" s="82">
        <v>15</v>
      </c>
      <c r="B22" s="23" t="s">
        <v>19</v>
      </c>
      <c r="C22" s="84">
        <v>20460</v>
      </c>
      <c r="D22" s="84" t="s">
        <v>100</v>
      </c>
      <c r="E22" s="84">
        <v>600</v>
      </c>
      <c r="F22" s="84">
        <v>20</v>
      </c>
      <c r="G22" s="93">
        <v>13</v>
      </c>
      <c r="H22" s="93"/>
      <c r="I22" s="93"/>
      <c r="J22" s="93"/>
      <c r="K22" s="93">
        <v>10.56</v>
      </c>
      <c r="L22" s="93">
        <v>8.5</v>
      </c>
      <c r="M22" s="119">
        <f>ROUND(AVERAGE(G22,K22,L22),3)</f>
        <v>10.686999999999999</v>
      </c>
    </row>
    <row r="23" spans="1:13" ht="60.75" thickBot="1">
      <c r="A23" s="87"/>
      <c r="B23" s="45" t="s">
        <v>22</v>
      </c>
      <c r="C23" s="97"/>
      <c r="D23" s="86"/>
      <c r="E23" s="97"/>
      <c r="F23" s="97"/>
      <c r="G23" s="96"/>
      <c r="H23" s="96"/>
      <c r="I23" s="96"/>
      <c r="J23" s="96"/>
      <c r="K23" s="96"/>
      <c r="L23" s="96"/>
      <c r="M23" s="121"/>
    </row>
    <row r="24" spans="1:13" ht="30">
      <c r="A24" s="82">
        <v>16</v>
      </c>
      <c r="B24" s="23" t="s">
        <v>19</v>
      </c>
      <c r="C24" s="84">
        <v>20460</v>
      </c>
      <c r="D24" s="84" t="s">
        <v>100</v>
      </c>
      <c r="E24" s="84">
        <v>6</v>
      </c>
      <c r="F24" s="84">
        <v>2</v>
      </c>
      <c r="G24" s="76">
        <v>80</v>
      </c>
      <c r="H24" s="93"/>
      <c r="I24" s="93"/>
      <c r="J24" s="93"/>
      <c r="K24" s="109" t="s">
        <v>95</v>
      </c>
      <c r="L24" s="93">
        <v>65</v>
      </c>
      <c r="M24" s="119">
        <f>AVERAGE(G24,L24)</f>
        <v>72.5</v>
      </c>
    </row>
    <row r="25" spans="1:13" ht="45.75" thickBot="1">
      <c r="A25" s="95"/>
      <c r="B25" s="17" t="s">
        <v>23</v>
      </c>
      <c r="C25" s="86"/>
      <c r="D25" s="86"/>
      <c r="E25" s="86"/>
      <c r="F25" s="86"/>
      <c r="G25" s="98"/>
      <c r="H25" s="94"/>
      <c r="I25" s="94"/>
      <c r="J25" s="94"/>
      <c r="K25" s="110"/>
      <c r="L25" s="96"/>
      <c r="M25" s="120"/>
    </row>
    <row r="26" spans="1:13" ht="30">
      <c r="A26" s="82">
        <v>17</v>
      </c>
      <c r="B26" s="23" t="s">
        <v>19</v>
      </c>
      <c r="C26" s="84">
        <v>20460</v>
      </c>
      <c r="D26" s="84" t="s">
        <v>100</v>
      </c>
      <c r="E26" s="84">
        <v>70</v>
      </c>
      <c r="F26" s="84">
        <v>2</v>
      </c>
      <c r="G26" s="93">
        <v>16</v>
      </c>
      <c r="H26" s="93"/>
      <c r="I26" s="93"/>
      <c r="J26" s="93"/>
      <c r="K26" s="109" t="s">
        <v>95</v>
      </c>
      <c r="L26" s="93">
        <v>12</v>
      </c>
      <c r="M26" s="119">
        <f>ROUND(AVERAGE(G26,L26),2)</f>
        <v>14</v>
      </c>
    </row>
    <row r="27" spans="1:13" ht="45.75" thickBot="1">
      <c r="A27" s="95"/>
      <c r="B27" s="17" t="s">
        <v>24</v>
      </c>
      <c r="C27" s="86"/>
      <c r="D27" s="86"/>
      <c r="E27" s="86"/>
      <c r="F27" s="86"/>
      <c r="G27" s="94"/>
      <c r="H27" s="94"/>
      <c r="I27" s="94"/>
      <c r="J27" s="94"/>
      <c r="K27" s="110"/>
      <c r="L27" s="96"/>
      <c r="M27" s="120"/>
    </row>
    <row r="28" spans="1:13" ht="30">
      <c r="A28" s="82">
        <v>18</v>
      </c>
      <c r="B28" s="23" t="s">
        <v>19</v>
      </c>
      <c r="C28" s="84">
        <v>20460</v>
      </c>
      <c r="D28" s="84" t="s">
        <v>100</v>
      </c>
      <c r="E28" s="84">
        <v>8</v>
      </c>
      <c r="F28" s="84">
        <v>1</v>
      </c>
      <c r="G28" s="93">
        <v>30</v>
      </c>
      <c r="H28" s="93"/>
      <c r="I28" s="93"/>
      <c r="J28" s="93"/>
      <c r="K28" s="109" t="s">
        <v>95</v>
      </c>
      <c r="L28" s="93">
        <v>26</v>
      </c>
      <c r="M28" s="119">
        <f>ROUND(AVERAGE(G28,L28),2)</f>
        <v>28</v>
      </c>
    </row>
    <row r="29" spans="1:13" ht="60.75" thickBot="1">
      <c r="A29" s="95"/>
      <c r="B29" s="17" t="s">
        <v>25</v>
      </c>
      <c r="C29" s="86"/>
      <c r="D29" s="86"/>
      <c r="E29" s="86"/>
      <c r="F29" s="86"/>
      <c r="G29" s="94"/>
      <c r="H29" s="94"/>
      <c r="I29" s="94"/>
      <c r="J29" s="94"/>
      <c r="K29" s="110"/>
      <c r="L29" s="94"/>
      <c r="M29" s="120"/>
    </row>
    <row r="30" spans="1:13" ht="30">
      <c r="A30" s="82">
        <v>19</v>
      </c>
      <c r="B30" s="23" t="s">
        <v>19</v>
      </c>
      <c r="C30" s="84">
        <v>20460</v>
      </c>
      <c r="D30" s="84" t="s">
        <v>100</v>
      </c>
      <c r="E30" s="84">
        <v>25</v>
      </c>
      <c r="F30" s="84">
        <v>1</v>
      </c>
      <c r="G30" s="93">
        <v>40</v>
      </c>
      <c r="H30" s="93"/>
      <c r="I30" s="93"/>
      <c r="J30" s="93"/>
      <c r="K30" s="109" t="s">
        <v>95</v>
      </c>
      <c r="L30" s="93">
        <v>35</v>
      </c>
      <c r="M30" s="119">
        <f>ROUND(AVERAGE(G30,L30),2)</f>
        <v>37.5</v>
      </c>
    </row>
    <row r="31" spans="1:13" ht="91.5" customHeight="1" thickBot="1">
      <c r="A31" s="87"/>
      <c r="B31" s="45" t="s">
        <v>26</v>
      </c>
      <c r="C31" s="97"/>
      <c r="D31" s="86"/>
      <c r="E31" s="97"/>
      <c r="F31" s="97"/>
      <c r="G31" s="96"/>
      <c r="H31" s="96"/>
      <c r="I31" s="96"/>
      <c r="J31" s="96"/>
      <c r="K31" s="110"/>
      <c r="L31" s="94"/>
      <c r="M31" s="121"/>
    </row>
    <row r="32" spans="1:13">
      <c r="A32" s="82">
        <v>20</v>
      </c>
      <c r="B32" s="23" t="s">
        <v>27</v>
      </c>
      <c r="C32" s="84">
        <v>150957</v>
      </c>
      <c r="D32" s="84" t="s">
        <v>101</v>
      </c>
      <c r="E32" s="84">
        <v>200</v>
      </c>
      <c r="F32" s="84">
        <v>4</v>
      </c>
      <c r="G32" s="93">
        <v>8</v>
      </c>
      <c r="H32" s="93"/>
      <c r="I32" s="93"/>
      <c r="J32" s="93"/>
      <c r="K32" s="109" t="s">
        <v>95</v>
      </c>
      <c r="L32" s="93">
        <v>5.5</v>
      </c>
      <c r="M32" s="119">
        <f>ROUND(AVERAGE(G32,L32),2)</f>
        <v>6.75</v>
      </c>
    </row>
    <row r="33" spans="1:13" ht="30.75" thickBot="1">
      <c r="A33" s="95"/>
      <c r="B33" s="17" t="s">
        <v>28</v>
      </c>
      <c r="C33" s="86"/>
      <c r="D33" s="86"/>
      <c r="E33" s="86"/>
      <c r="F33" s="86"/>
      <c r="G33" s="94"/>
      <c r="H33" s="94"/>
      <c r="I33" s="94"/>
      <c r="J33" s="94"/>
      <c r="K33" s="110"/>
      <c r="L33" s="94"/>
      <c r="M33" s="120"/>
    </row>
    <row r="34" spans="1:13" ht="45.75" thickBot="1">
      <c r="A34" s="14">
        <v>21</v>
      </c>
      <c r="B34" s="46" t="s">
        <v>29</v>
      </c>
      <c r="C34" s="15">
        <v>343176</v>
      </c>
      <c r="D34" s="15" t="s">
        <v>100</v>
      </c>
      <c r="E34" s="15">
        <v>200</v>
      </c>
      <c r="F34" s="15">
        <v>2</v>
      </c>
      <c r="G34" s="43">
        <v>10</v>
      </c>
      <c r="H34" s="30"/>
      <c r="I34" s="30"/>
      <c r="J34" s="30"/>
      <c r="K34" s="43" t="s">
        <v>119</v>
      </c>
      <c r="L34" s="38">
        <v>2.2000000000000002</v>
      </c>
      <c r="M34" s="16">
        <f>L34</f>
        <v>2.2000000000000002</v>
      </c>
    </row>
    <row r="35" spans="1:13">
      <c r="A35" s="82">
        <v>22</v>
      </c>
      <c r="B35" s="23" t="s">
        <v>30</v>
      </c>
      <c r="C35" s="84">
        <v>150854</v>
      </c>
      <c r="D35" s="84" t="s">
        <v>102</v>
      </c>
      <c r="E35" s="84">
        <v>100</v>
      </c>
      <c r="F35" s="84" t="s">
        <v>32</v>
      </c>
      <c r="G35" s="93">
        <v>25</v>
      </c>
      <c r="H35" s="93"/>
      <c r="I35" s="93"/>
      <c r="J35" s="93"/>
      <c r="K35" s="93">
        <v>32.5</v>
      </c>
      <c r="L35" s="93">
        <v>17</v>
      </c>
      <c r="M35" s="119">
        <f>ROUND(AVERAGE(G35,K35,L35),2)</f>
        <v>24.83</v>
      </c>
    </row>
    <row r="36" spans="1:13" ht="60.75" thickBot="1">
      <c r="A36" s="95"/>
      <c r="B36" s="17" t="s">
        <v>31</v>
      </c>
      <c r="C36" s="86"/>
      <c r="D36" s="86"/>
      <c r="E36" s="86"/>
      <c r="F36" s="86"/>
      <c r="G36" s="94"/>
      <c r="H36" s="94"/>
      <c r="I36" s="94"/>
      <c r="J36" s="94"/>
      <c r="K36" s="94"/>
      <c r="L36" s="101"/>
      <c r="M36" s="120"/>
    </row>
    <row r="37" spans="1:13" ht="15.75" thickBot="1">
      <c r="A37" s="10">
        <v>23</v>
      </c>
      <c r="B37" s="17" t="s">
        <v>85</v>
      </c>
      <c r="C37" s="12">
        <v>5363</v>
      </c>
      <c r="D37" s="12" t="s">
        <v>98</v>
      </c>
      <c r="E37" s="12">
        <v>100</v>
      </c>
      <c r="F37" s="12">
        <v>1</v>
      </c>
      <c r="G37" s="11">
        <v>120</v>
      </c>
      <c r="H37" s="11"/>
      <c r="I37" s="11"/>
      <c r="J37" s="11"/>
      <c r="K37" s="11">
        <v>129</v>
      </c>
      <c r="L37" s="11">
        <v>140</v>
      </c>
      <c r="M37" s="13">
        <f>ROUND(AVERAGE(G37,L37,K37),3)</f>
        <v>129.667</v>
      </c>
    </row>
    <row r="38" spans="1:13">
      <c r="A38" s="82">
        <v>24</v>
      </c>
      <c r="B38" s="23" t="s">
        <v>33</v>
      </c>
      <c r="C38" s="84">
        <v>25623</v>
      </c>
      <c r="D38" s="84" t="s">
        <v>98</v>
      </c>
      <c r="E38" s="84">
        <v>10</v>
      </c>
      <c r="F38" s="84">
        <v>1</v>
      </c>
      <c r="G38" s="93">
        <v>150</v>
      </c>
      <c r="H38" s="93"/>
      <c r="I38" s="93"/>
      <c r="J38" s="93"/>
      <c r="K38" s="76">
        <v>129</v>
      </c>
      <c r="L38" s="93">
        <v>140</v>
      </c>
      <c r="M38" s="119">
        <f>ROUND(AVERAGE(G38,K38,L38),3)</f>
        <v>139.667</v>
      </c>
    </row>
    <row r="39" spans="1:13" ht="15.75" thickBot="1">
      <c r="A39" s="95"/>
      <c r="B39" s="17" t="s">
        <v>34</v>
      </c>
      <c r="C39" s="86"/>
      <c r="D39" s="86"/>
      <c r="E39" s="86"/>
      <c r="F39" s="86"/>
      <c r="G39" s="94"/>
      <c r="H39" s="94"/>
      <c r="I39" s="94"/>
      <c r="J39" s="94"/>
      <c r="K39" s="98"/>
      <c r="L39" s="94"/>
      <c r="M39" s="120"/>
    </row>
    <row r="40" spans="1:13" ht="45.75" thickBot="1">
      <c r="A40" s="10">
        <v>25</v>
      </c>
      <c r="B40" s="17" t="s">
        <v>35</v>
      </c>
      <c r="C40" s="12">
        <v>22861</v>
      </c>
      <c r="D40" s="12" t="s">
        <v>98</v>
      </c>
      <c r="E40" s="12">
        <v>20</v>
      </c>
      <c r="F40" s="12">
        <v>1</v>
      </c>
      <c r="G40" s="11">
        <v>120</v>
      </c>
      <c r="H40" s="11"/>
      <c r="I40" s="11"/>
      <c r="J40" s="11"/>
      <c r="K40" s="42" t="s">
        <v>95</v>
      </c>
      <c r="L40" s="11">
        <v>122</v>
      </c>
      <c r="M40" s="13">
        <f>ROUND(AVERAGE(G40,L40),2)</f>
        <v>121</v>
      </c>
    </row>
    <row r="41" spans="1:13" ht="30">
      <c r="A41" s="82">
        <v>26</v>
      </c>
      <c r="B41" s="23" t="s">
        <v>83</v>
      </c>
      <c r="C41" s="84">
        <v>8729</v>
      </c>
      <c r="D41" s="84" t="s">
        <v>98</v>
      </c>
      <c r="E41" s="84">
        <v>15</v>
      </c>
      <c r="F41" s="84">
        <v>2</v>
      </c>
      <c r="G41" s="93">
        <v>120</v>
      </c>
      <c r="H41" s="93"/>
      <c r="I41" s="93"/>
      <c r="J41" s="93"/>
      <c r="K41" s="93">
        <v>167.98</v>
      </c>
      <c r="L41" s="93">
        <v>130</v>
      </c>
      <c r="M41" s="119">
        <f>ROUND(AVERAGE(G41,K41,L41),3)</f>
        <v>139.327</v>
      </c>
    </row>
    <row r="42" spans="1:13" ht="15.75" thickBot="1">
      <c r="A42" s="95"/>
      <c r="B42" s="17" t="s">
        <v>36</v>
      </c>
      <c r="C42" s="86"/>
      <c r="D42" s="86"/>
      <c r="E42" s="86"/>
      <c r="F42" s="86"/>
      <c r="G42" s="94"/>
      <c r="H42" s="94"/>
      <c r="I42" s="94"/>
      <c r="J42" s="94"/>
      <c r="K42" s="94"/>
      <c r="L42" s="94"/>
      <c r="M42" s="120"/>
    </row>
    <row r="43" spans="1:13" ht="30.75" thickBot="1">
      <c r="A43" s="10">
        <v>27</v>
      </c>
      <c r="B43" s="17" t="s">
        <v>103</v>
      </c>
      <c r="C43" s="12">
        <v>12955</v>
      </c>
      <c r="D43" s="12" t="s">
        <v>98</v>
      </c>
      <c r="E43" s="12">
        <v>3</v>
      </c>
      <c r="F43" s="12">
        <v>1</v>
      </c>
      <c r="G43" s="42">
        <v>1000</v>
      </c>
      <c r="H43" s="42">
        <v>2200</v>
      </c>
      <c r="I43" s="11"/>
      <c r="J43" s="11"/>
      <c r="K43" s="11">
        <v>280</v>
      </c>
      <c r="L43" s="11">
        <v>210</v>
      </c>
      <c r="M43" s="13">
        <f>ROUND(AVERAGE(K43,L43),2)</f>
        <v>245</v>
      </c>
    </row>
    <row r="44" spans="1:13" ht="30">
      <c r="A44" s="82">
        <v>28</v>
      </c>
      <c r="B44" s="23" t="s">
        <v>104</v>
      </c>
      <c r="C44" s="84">
        <v>12637</v>
      </c>
      <c r="D44" s="84" t="s">
        <v>98</v>
      </c>
      <c r="E44" s="84">
        <v>20</v>
      </c>
      <c r="F44" s="84">
        <v>2</v>
      </c>
      <c r="G44" s="105">
        <v>500</v>
      </c>
      <c r="H44" s="93"/>
      <c r="I44" s="93"/>
      <c r="J44" s="93"/>
      <c r="K44" s="93">
        <v>166.2</v>
      </c>
      <c r="L44" s="93">
        <v>190</v>
      </c>
      <c r="M44" s="119">
        <f>ROUND(AVERAGE(K44,L44),2)</f>
        <v>178.1</v>
      </c>
    </row>
    <row r="45" spans="1:13" ht="15.75" thickBot="1">
      <c r="A45" s="95"/>
      <c r="B45" s="17" t="s">
        <v>37</v>
      </c>
      <c r="C45" s="86"/>
      <c r="D45" s="86"/>
      <c r="E45" s="86"/>
      <c r="F45" s="86"/>
      <c r="G45" s="106"/>
      <c r="H45" s="94"/>
      <c r="I45" s="94"/>
      <c r="J45" s="94"/>
      <c r="K45" s="94"/>
      <c r="L45" s="94"/>
      <c r="M45" s="120"/>
    </row>
    <row r="46" spans="1:13" ht="30">
      <c r="A46" s="82">
        <v>29</v>
      </c>
      <c r="B46" s="23" t="s">
        <v>38</v>
      </c>
      <c r="C46" s="84">
        <v>5380</v>
      </c>
      <c r="D46" s="84" t="s">
        <v>98</v>
      </c>
      <c r="E46" s="84">
        <v>20</v>
      </c>
      <c r="F46" s="84">
        <v>2</v>
      </c>
      <c r="G46" s="93">
        <v>120</v>
      </c>
      <c r="H46" s="93"/>
      <c r="I46" s="93"/>
      <c r="J46" s="93"/>
      <c r="K46" s="91">
        <v>85.92</v>
      </c>
      <c r="L46" s="93">
        <v>90</v>
      </c>
      <c r="M46" s="119">
        <f>ROUND(AVERAGE(G46,K46,L46),3)</f>
        <v>98.64</v>
      </c>
    </row>
    <row r="47" spans="1:13" ht="15.75" thickBot="1">
      <c r="A47" s="95"/>
      <c r="B47" s="17" t="s">
        <v>39</v>
      </c>
      <c r="C47" s="86"/>
      <c r="D47" s="86"/>
      <c r="E47" s="86"/>
      <c r="F47" s="86"/>
      <c r="G47" s="94"/>
      <c r="H47" s="94"/>
      <c r="I47" s="94"/>
      <c r="J47" s="94"/>
      <c r="K47" s="92"/>
      <c r="L47" s="94"/>
      <c r="M47" s="120"/>
    </row>
    <row r="49" spans="1:1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>
      <c r="A50" s="25" t="s">
        <v>117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>
      <c r="A51" s="25" t="s">
        <v>118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>
      <c r="A52" s="25" t="s">
        <v>120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>
      <c r="A53" s="25" t="s">
        <v>121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33.950000000000003" customHeight="1">
      <c r="A54" s="107" t="s">
        <v>128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>
      <c r="A56" s="111" t="s">
        <v>56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>
      <c r="A57" s="79" t="s">
        <v>0</v>
      </c>
      <c r="B57" s="103" t="s">
        <v>40</v>
      </c>
      <c r="C57" s="81" t="s">
        <v>106</v>
      </c>
      <c r="D57" s="81" t="s">
        <v>1</v>
      </c>
      <c r="E57" s="81" t="s">
        <v>96</v>
      </c>
      <c r="F57" s="81" t="s">
        <v>97</v>
      </c>
      <c r="G57" s="81" t="s">
        <v>87</v>
      </c>
      <c r="H57" s="81" t="s">
        <v>88</v>
      </c>
      <c r="I57" s="81" t="s">
        <v>89</v>
      </c>
      <c r="J57" s="81" t="s">
        <v>90</v>
      </c>
      <c r="K57" s="81" t="s">
        <v>105</v>
      </c>
      <c r="L57" s="79" t="s">
        <v>92</v>
      </c>
      <c r="M57" s="117" t="s">
        <v>91</v>
      </c>
    </row>
    <row r="58" spans="1:13" ht="35.25" customHeight="1" thickBot="1">
      <c r="A58" s="99"/>
      <c r="B58" s="104"/>
      <c r="C58" s="102"/>
      <c r="D58" s="102"/>
      <c r="E58" s="102"/>
      <c r="F58" s="102"/>
      <c r="G58" s="102"/>
      <c r="H58" s="102"/>
      <c r="I58" s="102"/>
      <c r="J58" s="102"/>
      <c r="K58" s="102"/>
      <c r="L58" s="99"/>
      <c r="M58" s="118"/>
    </row>
    <row r="59" spans="1:13">
      <c r="A59" s="78">
        <v>30</v>
      </c>
      <c r="B59" s="18" t="s">
        <v>42</v>
      </c>
      <c r="C59" s="80">
        <v>22888</v>
      </c>
      <c r="D59" s="80" t="s">
        <v>98</v>
      </c>
      <c r="E59" s="80">
        <v>16</v>
      </c>
      <c r="F59" s="80">
        <v>2</v>
      </c>
      <c r="G59" s="88">
        <v>1200</v>
      </c>
      <c r="H59" s="76"/>
      <c r="I59" s="76"/>
      <c r="J59" s="76"/>
      <c r="K59" s="109" t="s">
        <v>95</v>
      </c>
      <c r="L59" s="91">
        <v>295</v>
      </c>
      <c r="M59" s="123">
        <f>L59</f>
        <v>295</v>
      </c>
    </row>
    <row r="60" spans="1:13" ht="120">
      <c r="A60" s="79"/>
      <c r="B60" s="18" t="s">
        <v>43</v>
      </c>
      <c r="C60" s="81"/>
      <c r="D60" s="81"/>
      <c r="E60" s="81"/>
      <c r="F60" s="81"/>
      <c r="G60" s="89"/>
      <c r="H60" s="90"/>
      <c r="I60" s="90"/>
      <c r="J60" s="90"/>
      <c r="K60" s="122"/>
      <c r="L60" s="100"/>
      <c r="M60" s="124"/>
    </row>
    <row r="61" spans="1:13" ht="60.75" thickBot="1">
      <c r="A61" s="79"/>
      <c r="B61" s="19" t="s">
        <v>44</v>
      </c>
      <c r="C61" s="81"/>
      <c r="D61" s="81"/>
      <c r="E61" s="81"/>
      <c r="F61" s="81"/>
      <c r="G61" s="89"/>
      <c r="H61" s="90"/>
      <c r="I61" s="90"/>
      <c r="J61" s="90"/>
      <c r="K61" s="122"/>
      <c r="L61" s="92"/>
      <c r="M61" s="124"/>
    </row>
    <row r="62" spans="1:13" ht="15" customHeight="1">
      <c r="A62" s="82">
        <v>31</v>
      </c>
      <c r="B62" s="18" t="s">
        <v>45</v>
      </c>
      <c r="C62" s="80">
        <v>24376</v>
      </c>
      <c r="D62" s="80" t="s">
        <v>98</v>
      </c>
      <c r="E62" s="80">
        <v>5</v>
      </c>
      <c r="F62" s="80">
        <v>1</v>
      </c>
      <c r="G62" s="88">
        <v>3000</v>
      </c>
      <c r="H62" s="76"/>
      <c r="I62" s="76"/>
      <c r="J62" s="76"/>
      <c r="K62" s="109" t="s">
        <v>124</v>
      </c>
      <c r="L62" s="91">
        <v>708</v>
      </c>
      <c r="M62" s="123">
        <f>L62</f>
        <v>708</v>
      </c>
    </row>
    <row r="63" spans="1:13" ht="128.25" customHeight="1">
      <c r="A63" s="87"/>
      <c r="B63" s="18" t="s">
        <v>46</v>
      </c>
      <c r="C63" s="81"/>
      <c r="D63" s="81"/>
      <c r="E63" s="81"/>
      <c r="F63" s="81"/>
      <c r="G63" s="89"/>
      <c r="H63" s="90"/>
      <c r="I63" s="90"/>
      <c r="J63" s="90"/>
      <c r="K63" s="122"/>
      <c r="L63" s="100"/>
      <c r="M63" s="124"/>
    </row>
    <row r="64" spans="1:13" ht="73.5" customHeight="1" thickBot="1">
      <c r="A64" s="87"/>
      <c r="B64" s="19" t="s">
        <v>47</v>
      </c>
      <c r="C64" s="81"/>
      <c r="D64" s="81"/>
      <c r="E64" s="81"/>
      <c r="F64" s="81"/>
      <c r="G64" s="89"/>
      <c r="H64" s="90"/>
      <c r="I64" s="90"/>
      <c r="J64" s="90"/>
      <c r="K64" s="122"/>
      <c r="L64" s="92"/>
      <c r="M64" s="124"/>
    </row>
    <row r="65" spans="1:13">
      <c r="A65" s="78">
        <v>32</v>
      </c>
      <c r="B65" s="18" t="s">
        <v>45</v>
      </c>
      <c r="C65" s="80">
        <v>24376</v>
      </c>
      <c r="D65" s="80" t="s">
        <v>98</v>
      </c>
      <c r="E65" s="80">
        <v>8</v>
      </c>
      <c r="F65" s="80">
        <v>1</v>
      </c>
      <c r="G65" s="88">
        <v>5000</v>
      </c>
      <c r="H65" s="76"/>
      <c r="I65" s="76"/>
      <c r="J65" s="76"/>
      <c r="K65" s="109" t="s">
        <v>124</v>
      </c>
      <c r="L65" s="93">
        <v>698</v>
      </c>
      <c r="M65" s="119">
        <f>L65</f>
        <v>698</v>
      </c>
    </row>
    <row r="66" spans="1:13" ht="119.25" customHeight="1">
      <c r="A66" s="79"/>
      <c r="B66" s="18" t="s">
        <v>48</v>
      </c>
      <c r="C66" s="81"/>
      <c r="D66" s="81"/>
      <c r="E66" s="81"/>
      <c r="F66" s="81"/>
      <c r="G66" s="89"/>
      <c r="H66" s="90"/>
      <c r="I66" s="90"/>
      <c r="J66" s="90"/>
      <c r="K66" s="122"/>
      <c r="L66" s="96"/>
      <c r="M66" s="121"/>
    </row>
    <row r="67" spans="1:13" ht="90.75" customHeight="1" thickBot="1">
      <c r="A67" s="79"/>
      <c r="B67" s="19" t="s">
        <v>47</v>
      </c>
      <c r="C67" s="81"/>
      <c r="D67" s="81"/>
      <c r="E67" s="81"/>
      <c r="F67" s="81"/>
      <c r="G67" s="89"/>
      <c r="H67" s="90"/>
      <c r="I67" s="90"/>
      <c r="J67" s="90"/>
      <c r="K67" s="122"/>
      <c r="L67" s="94"/>
      <c r="M67" s="121"/>
    </row>
    <row r="68" spans="1:13">
      <c r="A68" s="78">
        <v>33</v>
      </c>
      <c r="B68" s="18" t="s">
        <v>45</v>
      </c>
      <c r="C68" s="80">
        <v>24376</v>
      </c>
      <c r="D68" s="80" t="s">
        <v>98</v>
      </c>
      <c r="E68" s="80">
        <v>3</v>
      </c>
      <c r="F68" s="80">
        <v>1</v>
      </c>
      <c r="G68" s="88">
        <v>3000</v>
      </c>
      <c r="H68" s="76"/>
      <c r="I68" s="76"/>
      <c r="J68" s="76"/>
      <c r="K68" s="109" t="s">
        <v>95</v>
      </c>
      <c r="L68" s="91">
        <v>700</v>
      </c>
      <c r="M68" s="119">
        <f>L68</f>
        <v>700</v>
      </c>
    </row>
    <row r="69" spans="1:13" ht="135">
      <c r="A69" s="79"/>
      <c r="B69" s="18" t="s">
        <v>49</v>
      </c>
      <c r="C69" s="81"/>
      <c r="D69" s="81"/>
      <c r="E69" s="81"/>
      <c r="F69" s="81"/>
      <c r="G69" s="89"/>
      <c r="H69" s="90"/>
      <c r="I69" s="90"/>
      <c r="J69" s="90"/>
      <c r="K69" s="122"/>
      <c r="L69" s="100"/>
      <c r="M69" s="121"/>
    </row>
    <row r="70" spans="1:13" ht="106.5" customHeight="1" thickBot="1">
      <c r="A70" s="79"/>
      <c r="B70" s="18" t="s">
        <v>50</v>
      </c>
      <c r="C70" s="81"/>
      <c r="D70" s="81"/>
      <c r="E70" s="81"/>
      <c r="F70" s="81"/>
      <c r="G70" s="89"/>
      <c r="H70" s="90"/>
      <c r="I70" s="90"/>
      <c r="J70" s="90"/>
      <c r="K70" s="122"/>
      <c r="L70" s="92"/>
      <c r="M70" s="121"/>
    </row>
    <row r="71" spans="1:13" ht="30">
      <c r="A71" s="82">
        <v>34</v>
      </c>
      <c r="B71" s="18" t="s">
        <v>51</v>
      </c>
      <c r="C71" s="80">
        <v>17809</v>
      </c>
      <c r="D71" s="80" t="s">
        <v>98</v>
      </c>
      <c r="E71" s="80">
        <v>4</v>
      </c>
      <c r="F71" s="80">
        <v>1</v>
      </c>
      <c r="G71" s="88">
        <v>2600</v>
      </c>
      <c r="H71" s="76"/>
      <c r="I71" s="76"/>
      <c r="J71" s="76"/>
      <c r="K71" s="109" t="s">
        <v>95</v>
      </c>
      <c r="L71" s="91">
        <v>870</v>
      </c>
      <c r="M71" s="123">
        <f>L71</f>
        <v>870</v>
      </c>
    </row>
    <row r="72" spans="1:13" ht="197.1" customHeight="1" thickBot="1">
      <c r="A72" s="87"/>
      <c r="B72" s="19" t="s">
        <v>108</v>
      </c>
      <c r="C72" s="81"/>
      <c r="D72" s="81"/>
      <c r="E72" s="81"/>
      <c r="F72" s="81"/>
      <c r="G72" s="89"/>
      <c r="H72" s="90"/>
      <c r="I72" s="90"/>
      <c r="J72" s="90"/>
      <c r="K72" s="110"/>
      <c r="L72" s="92"/>
      <c r="M72" s="124"/>
    </row>
    <row r="73" spans="1:13" ht="30">
      <c r="A73" s="82">
        <v>35</v>
      </c>
      <c r="B73" s="18" t="s">
        <v>52</v>
      </c>
      <c r="C73" s="84">
        <v>17809</v>
      </c>
      <c r="D73" s="80" t="s">
        <v>98</v>
      </c>
      <c r="E73" s="80">
        <v>3</v>
      </c>
      <c r="F73" s="80">
        <v>1</v>
      </c>
      <c r="G73" s="88">
        <v>2000</v>
      </c>
      <c r="H73" s="76"/>
      <c r="I73" s="76"/>
      <c r="J73" s="76"/>
      <c r="K73" s="109">
        <v>4500</v>
      </c>
      <c r="L73" s="91">
        <v>452</v>
      </c>
      <c r="M73" s="123">
        <f>L73</f>
        <v>452</v>
      </c>
    </row>
    <row r="74" spans="1:13" ht="210.75" thickBot="1">
      <c r="A74" s="87"/>
      <c r="B74" s="19" t="s">
        <v>109</v>
      </c>
      <c r="C74" s="97"/>
      <c r="D74" s="81"/>
      <c r="E74" s="81"/>
      <c r="F74" s="81"/>
      <c r="G74" s="89"/>
      <c r="H74" s="90"/>
      <c r="I74" s="90"/>
      <c r="J74" s="90"/>
      <c r="K74" s="110"/>
      <c r="L74" s="92"/>
      <c r="M74" s="124"/>
    </row>
    <row r="75" spans="1:13" ht="30">
      <c r="A75" s="82">
        <v>36</v>
      </c>
      <c r="B75" s="18" t="s">
        <v>52</v>
      </c>
      <c r="C75" s="84">
        <v>17809</v>
      </c>
      <c r="D75" s="80" t="s">
        <v>98</v>
      </c>
      <c r="E75" s="80">
        <v>8</v>
      </c>
      <c r="F75" s="80">
        <v>1</v>
      </c>
      <c r="G75" s="88">
        <v>1800</v>
      </c>
      <c r="H75" s="76"/>
      <c r="I75" s="76"/>
      <c r="J75" s="76"/>
      <c r="K75" s="109" t="s">
        <v>122</v>
      </c>
      <c r="L75" s="91">
        <v>540</v>
      </c>
      <c r="M75" s="123">
        <f>L75</f>
        <v>540</v>
      </c>
    </row>
    <row r="76" spans="1:13" ht="165.75" thickBot="1">
      <c r="A76" s="95"/>
      <c r="B76" s="20" t="s">
        <v>110</v>
      </c>
      <c r="C76" s="86"/>
      <c r="D76" s="102"/>
      <c r="E76" s="102"/>
      <c r="F76" s="102"/>
      <c r="G76" s="108"/>
      <c r="H76" s="98"/>
      <c r="I76" s="98"/>
      <c r="J76" s="98"/>
      <c r="K76" s="110"/>
      <c r="L76" s="92"/>
      <c r="M76" s="124"/>
    </row>
    <row r="77" spans="1:13" ht="30">
      <c r="A77" s="82">
        <v>37</v>
      </c>
      <c r="B77" s="18" t="s">
        <v>53</v>
      </c>
      <c r="C77" s="84">
        <v>15814</v>
      </c>
      <c r="D77" s="84" t="s">
        <v>102</v>
      </c>
      <c r="E77" s="84">
        <v>100</v>
      </c>
      <c r="F77" s="80" t="s">
        <v>32</v>
      </c>
      <c r="G77" s="88">
        <v>150</v>
      </c>
      <c r="H77" s="76"/>
      <c r="I77" s="76"/>
      <c r="J77" s="76"/>
      <c r="K77" s="109" t="s">
        <v>95</v>
      </c>
      <c r="L77" s="91">
        <v>19</v>
      </c>
      <c r="M77" s="123">
        <f>L77</f>
        <v>19</v>
      </c>
    </row>
    <row r="78" spans="1:13" ht="45.75" thickBot="1">
      <c r="A78" s="95"/>
      <c r="B78" s="20" t="s">
        <v>54</v>
      </c>
      <c r="C78" s="86"/>
      <c r="D78" s="86"/>
      <c r="E78" s="86"/>
      <c r="F78" s="102"/>
      <c r="G78" s="108"/>
      <c r="H78" s="98"/>
      <c r="I78" s="98"/>
      <c r="J78" s="98"/>
      <c r="K78" s="110"/>
      <c r="L78" s="92"/>
      <c r="M78" s="130"/>
    </row>
    <row r="79" spans="1:13">
      <c r="A79" s="82">
        <v>38</v>
      </c>
      <c r="B79" s="47" t="s">
        <v>42</v>
      </c>
      <c r="C79" s="84">
        <v>22888</v>
      </c>
      <c r="D79" s="84" t="s">
        <v>98</v>
      </c>
      <c r="E79" s="84">
        <v>20</v>
      </c>
      <c r="F79" s="84">
        <v>2</v>
      </c>
      <c r="G79" s="76">
        <v>350</v>
      </c>
      <c r="H79" s="76"/>
      <c r="I79" s="76"/>
      <c r="J79" s="76"/>
      <c r="K79" s="91">
        <v>350</v>
      </c>
      <c r="L79" s="93">
        <v>180</v>
      </c>
      <c r="M79" s="119">
        <f>ROUND(AVERAGE(G79,K79,L79),3)</f>
        <v>293.33300000000003</v>
      </c>
    </row>
    <row r="80" spans="1:13" ht="45.75" thickBot="1">
      <c r="A80" s="83"/>
      <c r="B80" s="48" t="s">
        <v>55</v>
      </c>
      <c r="C80" s="85"/>
      <c r="D80" s="85"/>
      <c r="E80" s="85"/>
      <c r="F80" s="85"/>
      <c r="G80" s="77"/>
      <c r="H80" s="77"/>
      <c r="I80" s="77"/>
      <c r="J80" s="77"/>
      <c r="K80" s="125"/>
      <c r="L80" s="101"/>
      <c r="M80" s="126"/>
    </row>
    <row r="81" spans="1:13">
      <c r="A81" s="82">
        <v>39</v>
      </c>
      <c r="B81" s="47" t="s">
        <v>42</v>
      </c>
      <c r="C81" s="84">
        <v>22888</v>
      </c>
      <c r="D81" s="84" t="s">
        <v>102</v>
      </c>
      <c r="E81" s="84">
        <v>1000</v>
      </c>
      <c r="F81" s="84">
        <v>200</v>
      </c>
      <c r="G81" s="76">
        <v>90</v>
      </c>
      <c r="H81" s="76"/>
      <c r="I81" s="76"/>
      <c r="J81" s="76"/>
      <c r="K81" s="109" t="s">
        <v>123</v>
      </c>
      <c r="L81" s="105" t="s">
        <v>116</v>
      </c>
      <c r="M81" s="119">
        <f>G81</f>
        <v>90</v>
      </c>
    </row>
    <row r="82" spans="1:13" ht="138" customHeight="1" thickBot="1">
      <c r="A82" s="83"/>
      <c r="B82" s="48" t="s">
        <v>111</v>
      </c>
      <c r="C82" s="85"/>
      <c r="D82" s="86"/>
      <c r="E82" s="85"/>
      <c r="F82" s="85"/>
      <c r="G82" s="77"/>
      <c r="H82" s="77"/>
      <c r="I82" s="77"/>
      <c r="J82" s="77"/>
      <c r="K82" s="128"/>
      <c r="L82" s="129"/>
      <c r="M82" s="126"/>
    </row>
    <row r="84" spans="1:13">
      <c r="A84" s="4" t="s">
        <v>129</v>
      </c>
    </row>
    <row r="85" spans="1:13">
      <c r="A85" s="4" t="s">
        <v>130</v>
      </c>
    </row>
    <row r="87" spans="1:13" ht="15.75" thickBot="1">
      <c r="A87" s="111" t="s">
        <v>70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>
      <c r="A88" s="78" t="s">
        <v>0</v>
      </c>
      <c r="B88" s="112" t="s">
        <v>40</v>
      </c>
      <c r="C88" s="80" t="s">
        <v>106</v>
      </c>
      <c r="D88" s="80" t="s">
        <v>1</v>
      </c>
      <c r="E88" s="80" t="s">
        <v>96</v>
      </c>
      <c r="F88" s="80" t="s">
        <v>97</v>
      </c>
      <c r="G88" s="80" t="s">
        <v>87</v>
      </c>
      <c r="H88" s="80" t="s">
        <v>88</v>
      </c>
      <c r="I88" s="80" t="s">
        <v>89</v>
      </c>
      <c r="J88" s="80" t="s">
        <v>90</v>
      </c>
      <c r="K88" s="80" t="s">
        <v>105</v>
      </c>
      <c r="L88" s="78" t="s">
        <v>92</v>
      </c>
      <c r="M88" s="127" t="s">
        <v>91</v>
      </c>
    </row>
    <row r="89" spans="1:13" ht="39" customHeight="1" thickBot="1">
      <c r="A89" s="99"/>
      <c r="B89" s="104"/>
      <c r="C89" s="102"/>
      <c r="D89" s="102"/>
      <c r="E89" s="102"/>
      <c r="F89" s="102"/>
      <c r="G89" s="102"/>
      <c r="H89" s="102"/>
      <c r="I89" s="102"/>
      <c r="J89" s="102"/>
      <c r="K89" s="102"/>
      <c r="L89" s="99"/>
      <c r="M89" s="118"/>
    </row>
    <row r="90" spans="1:13" ht="18.75" customHeight="1">
      <c r="A90" s="78">
        <v>40</v>
      </c>
      <c r="B90" s="23" t="s">
        <v>57</v>
      </c>
      <c r="C90" s="80">
        <v>19194</v>
      </c>
      <c r="D90" s="80" t="s">
        <v>98</v>
      </c>
      <c r="E90" s="80">
        <v>10</v>
      </c>
      <c r="F90" s="80">
        <v>1</v>
      </c>
      <c r="G90" s="88">
        <v>3000</v>
      </c>
      <c r="H90" s="76">
        <v>420</v>
      </c>
      <c r="I90" s="76"/>
      <c r="J90" s="76"/>
      <c r="K90" s="91">
        <v>419.77</v>
      </c>
      <c r="L90" s="91">
        <v>280</v>
      </c>
      <c r="M90" s="123">
        <f>ROUND(AVERAGE(H90,K90,L90),3)</f>
        <v>373.25700000000001</v>
      </c>
    </row>
    <row r="91" spans="1:13" ht="128.25" customHeight="1" thickBot="1">
      <c r="A91" s="79"/>
      <c r="B91" s="45" t="s">
        <v>58</v>
      </c>
      <c r="C91" s="81"/>
      <c r="D91" s="81"/>
      <c r="E91" s="81"/>
      <c r="F91" s="81"/>
      <c r="G91" s="89"/>
      <c r="H91" s="90"/>
      <c r="I91" s="90"/>
      <c r="J91" s="90"/>
      <c r="K91" s="100"/>
      <c r="L91" s="92"/>
      <c r="M91" s="124"/>
    </row>
    <row r="92" spans="1:13" ht="22.5" customHeight="1">
      <c r="A92" s="82">
        <v>41</v>
      </c>
      <c r="B92" s="23" t="s">
        <v>57</v>
      </c>
      <c r="C92" s="80">
        <v>19194</v>
      </c>
      <c r="D92" s="80" t="s">
        <v>98</v>
      </c>
      <c r="E92" s="80">
        <v>5</v>
      </c>
      <c r="F92" s="80">
        <v>1</v>
      </c>
      <c r="G92" s="88">
        <v>3000</v>
      </c>
      <c r="H92" s="76">
        <v>350</v>
      </c>
      <c r="I92" s="76"/>
      <c r="J92" s="76"/>
      <c r="K92" s="91">
        <v>419.77</v>
      </c>
      <c r="L92" s="91">
        <v>290</v>
      </c>
      <c r="M92" s="123">
        <f>ROUND(AVERAGE(H92,K92,L92),3)</f>
        <v>353.25700000000001</v>
      </c>
    </row>
    <row r="93" spans="1:13" ht="121.5" customHeight="1" thickBot="1">
      <c r="A93" s="87"/>
      <c r="B93" s="45" t="s">
        <v>59</v>
      </c>
      <c r="C93" s="81"/>
      <c r="D93" s="81"/>
      <c r="E93" s="81"/>
      <c r="F93" s="81"/>
      <c r="G93" s="89"/>
      <c r="H93" s="90"/>
      <c r="I93" s="90"/>
      <c r="J93" s="90"/>
      <c r="K93" s="100"/>
      <c r="L93" s="92"/>
      <c r="M93" s="124"/>
    </row>
    <row r="94" spans="1:13" ht="36.75" customHeight="1">
      <c r="A94" s="78">
        <v>42</v>
      </c>
      <c r="B94" s="23" t="s">
        <v>86</v>
      </c>
      <c r="C94" s="80">
        <v>12688</v>
      </c>
      <c r="D94" s="80" t="s">
        <v>21</v>
      </c>
      <c r="E94" s="80">
        <v>200</v>
      </c>
      <c r="F94" s="80">
        <v>5</v>
      </c>
      <c r="G94" s="76">
        <v>3.5</v>
      </c>
      <c r="H94" s="76">
        <v>5.6</v>
      </c>
      <c r="I94" s="76"/>
      <c r="J94" s="76"/>
      <c r="K94" s="93">
        <v>4.18</v>
      </c>
      <c r="L94" s="93">
        <v>3</v>
      </c>
      <c r="M94" s="123">
        <f>ROUND(AVERAGE(G94,H94,K94,L94),4)</f>
        <v>4.07</v>
      </c>
    </row>
    <row r="95" spans="1:13" ht="102" customHeight="1" thickBot="1">
      <c r="A95" s="79"/>
      <c r="B95" s="45" t="s">
        <v>60</v>
      </c>
      <c r="C95" s="81"/>
      <c r="D95" s="81"/>
      <c r="E95" s="81"/>
      <c r="F95" s="81"/>
      <c r="G95" s="90"/>
      <c r="H95" s="90"/>
      <c r="I95" s="90"/>
      <c r="J95" s="90"/>
      <c r="K95" s="96"/>
      <c r="L95" s="94"/>
      <c r="M95" s="124"/>
    </row>
    <row r="96" spans="1:13" ht="30">
      <c r="A96" s="78">
        <v>43</v>
      </c>
      <c r="B96" s="23" t="s">
        <v>61</v>
      </c>
      <c r="C96" s="80">
        <v>12556</v>
      </c>
      <c r="D96" s="80" t="s">
        <v>98</v>
      </c>
      <c r="E96" s="80">
        <v>10</v>
      </c>
      <c r="F96" s="80">
        <v>1</v>
      </c>
      <c r="G96" s="88">
        <v>3000</v>
      </c>
      <c r="H96" s="76">
        <v>1290</v>
      </c>
      <c r="I96" s="76"/>
      <c r="J96" s="76"/>
      <c r="K96" s="109">
        <v>1884.5</v>
      </c>
      <c r="L96" s="91">
        <v>860</v>
      </c>
      <c r="M96" s="123">
        <f>ROUND(AVERAGE(H96,L96),2)</f>
        <v>1075</v>
      </c>
    </row>
    <row r="97" spans="1:13" ht="224.25" customHeight="1" thickBot="1">
      <c r="A97" s="79"/>
      <c r="B97" s="45" t="s">
        <v>62</v>
      </c>
      <c r="C97" s="81"/>
      <c r="D97" s="81"/>
      <c r="E97" s="81"/>
      <c r="F97" s="81"/>
      <c r="G97" s="89"/>
      <c r="H97" s="90"/>
      <c r="I97" s="90"/>
      <c r="J97" s="90"/>
      <c r="K97" s="122"/>
      <c r="L97" s="92"/>
      <c r="M97" s="124"/>
    </row>
    <row r="98" spans="1:13" ht="30">
      <c r="A98" s="82">
        <v>44</v>
      </c>
      <c r="B98" s="23" t="s">
        <v>61</v>
      </c>
      <c r="C98" s="80">
        <v>12556</v>
      </c>
      <c r="D98" s="80" t="s">
        <v>98</v>
      </c>
      <c r="E98" s="80">
        <v>5</v>
      </c>
      <c r="F98" s="80">
        <v>1</v>
      </c>
      <c r="G98" s="88">
        <v>3000</v>
      </c>
      <c r="H98" s="76">
        <v>560</v>
      </c>
      <c r="I98" s="76"/>
      <c r="J98" s="91"/>
      <c r="K98" s="109">
        <v>1884.5</v>
      </c>
      <c r="L98" s="91">
        <v>560</v>
      </c>
      <c r="M98" s="123">
        <f>ROUND(AVERAGE(H98,L98),2)</f>
        <v>560</v>
      </c>
    </row>
    <row r="99" spans="1:13" ht="91.5" customHeight="1" thickBot="1">
      <c r="A99" s="87"/>
      <c r="B99" s="45" t="s">
        <v>63</v>
      </c>
      <c r="C99" s="81"/>
      <c r="D99" s="81"/>
      <c r="E99" s="81"/>
      <c r="F99" s="81"/>
      <c r="G99" s="89"/>
      <c r="H99" s="90"/>
      <c r="I99" s="90"/>
      <c r="J99" s="92"/>
      <c r="K99" s="122"/>
      <c r="L99" s="92"/>
      <c r="M99" s="124"/>
    </row>
    <row r="100" spans="1:13" ht="30">
      <c r="A100" s="82">
        <v>45</v>
      </c>
      <c r="B100" s="23" t="s">
        <v>61</v>
      </c>
      <c r="C100" s="84">
        <v>12556</v>
      </c>
      <c r="D100" s="80" t="s">
        <v>98</v>
      </c>
      <c r="E100" s="80">
        <v>5</v>
      </c>
      <c r="F100" s="80">
        <v>1</v>
      </c>
      <c r="G100" s="88">
        <v>900</v>
      </c>
      <c r="H100" s="76">
        <v>460</v>
      </c>
      <c r="I100" s="76"/>
      <c r="J100" s="76"/>
      <c r="K100" s="109" t="s">
        <v>125</v>
      </c>
      <c r="L100" s="91">
        <v>450</v>
      </c>
      <c r="M100" s="123">
        <f>ROUND(AVERAGE(H100,L100),2)</f>
        <v>455</v>
      </c>
    </row>
    <row r="101" spans="1:13" ht="240">
      <c r="A101" s="87"/>
      <c r="B101" s="23" t="s">
        <v>64</v>
      </c>
      <c r="C101" s="97"/>
      <c r="D101" s="81"/>
      <c r="E101" s="81"/>
      <c r="F101" s="81"/>
      <c r="G101" s="89"/>
      <c r="H101" s="90"/>
      <c r="I101" s="90"/>
      <c r="J101" s="90"/>
      <c r="K101" s="122"/>
      <c r="L101" s="100"/>
      <c r="M101" s="124"/>
    </row>
    <row r="102" spans="1:13" ht="51" customHeight="1">
      <c r="A102" s="87"/>
      <c r="B102" s="23" t="s">
        <v>65</v>
      </c>
      <c r="C102" s="97"/>
      <c r="D102" s="81"/>
      <c r="E102" s="81"/>
      <c r="F102" s="81"/>
      <c r="G102" s="89"/>
      <c r="H102" s="90"/>
      <c r="I102" s="90"/>
      <c r="J102" s="90"/>
      <c r="K102" s="122"/>
      <c r="L102" s="100"/>
      <c r="M102" s="124"/>
    </row>
    <row r="103" spans="1:13" ht="48" customHeight="1" thickBot="1">
      <c r="A103" s="87"/>
      <c r="B103" s="45" t="s">
        <v>66</v>
      </c>
      <c r="C103" s="97"/>
      <c r="D103" s="81"/>
      <c r="E103" s="81"/>
      <c r="F103" s="81"/>
      <c r="G103" s="89"/>
      <c r="H103" s="90"/>
      <c r="I103" s="90"/>
      <c r="J103" s="90"/>
      <c r="K103" s="122"/>
      <c r="L103" s="92"/>
      <c r="M103" s="124"/>
    </row>
    <row r="104" spans="1:13" ht="30">
      <c r="A104" s="82">
        <v>46</v>
      </c>
      <c r="B104" s="23" t="s">
        <v>61</v>
      </c>
      <c r="C104" s="84">
        <v>12556</v>
      </c>
      <c r="D104" s="80" t="s">
        <v>98</v>
      </c>
      <c r="E104" s="80">
        <v>12</v>
      </c>
      <c r="F104" s="80">
        <v>1</v>
      </c>
      <c r="G104" s="88">
        <v>1000</v>
      </c>
      <c r="H104" s="76">
        <v>200</v>
      </c>
      <c r="I104" s="76"/>
      <c r="J104" s="76"/>
      <c r="K104" s="91">
        <v>165.25</v>
      </c>
      <c r="L104" s="91">
        <v>170</v>
      </c>
      <c r="M104" s="123">
        <f>ROUND(AVERAGE(H104,K104,L104),3)</f>
        <v>178.417</v>
      </c>
    </row>
    <row r="105" spans="1:13" ht="36" customHeight="1">
      <c r="A105" s="87"/>
      <c r="B105" s="23" t="s">
        <v>67</v>
      </c>
      <c r="C105" s="97"/>
      <c r="D105" s="81"/>
      <c r="E105" s="81"/>
      <c r="F105" s="81"/>
      <c r="G105" s="89"/>
      <c r="H105" s="90"/>
      <c r="I105" s="90"/>
      <c r="J105" s="90"/>
      <c r="K105" s="100"/>
      <c r="L105" s="100"/>
      <c r="M105" s="124"/>
    </row>
    <row r="106" spans="1:13" ht="93.95" customHeight="1" thickBot="1">
      <c r="A106" s="87"/>
      <c r="B106" s="45" t="s">
        <v>68</v>
      </c>
      <c r="C106" s="97"/>
      <c r="D106" s="81"/>
      <c r="E106" s="81"/>
      <c r="F106" s="81"/>
      <c r="G106" s="89"/>
      <c r="H106" s="90"/>
      <c r="I106" s="90"/>
      <c r="J106" s="90"/>
      <c r="K106" s="100"/>
      <c r="L106" s="100"/>
      <c r="M106" s="124"/>
    </row>
    <row r="107" spans="1:13" ht="30">
      <c r="A107" s="82">
        <v>47</v>
      </c>
      <c r="B107" s="23" t="s">
        <v>61</v>
      </c>
      <c r="C107" s="84">
        <v>12556</v>
      </c>
      <c r="D107" s="84" t="s">
        <v>98</v>
      </c>
      <c r="E107" s="84">
        <v>6</v>
      </c>
      <c r="F107" s="80">
        <v>1</v>
      </c>
      <c r="G107" s="88">
        <v>4000</v>
      </c>
      <c r="H107" s="76">
        <v>999</v>
      </c>
      <c r="I107" s="76"/>
      <c r="J107" s="76"/>
      <c r="K107" s="91">
        <v>1206.67</v>
      </c>
      <c r="L107" s="76">
        <v>999</v>
      </c>
      <c r="M107" s="123">
        <f>ROUND(AVERAGE(H107,K107,L107),3)</f>
        <v>1068.223</v>
      </c>
    </row>
    <row r="108" spans="1:13" ht="126.95" customHeight="1" thickBot="1">
      <c r="A108" s="87"/>
      <c r="B108" s="45" t="s">
        <v>112</v>
      </c>
      <c r="C108" s="97"/>
      <c r="D108" s="97"/>
      <c r="E108" s="97"/>
      <c r="F108" s="81"/>
      <c r="G108" s="89"/>
      <c r="H108" s="90"/>
      <c r="I108" s="90"/>
      <c r="J108" s="90"/>
      <c r="K108" s="100"/>
      <c r="L108" s="90"/>
      <c r="M108" s="124"/>
    </row>
    <row r="109" spans="1:13" ht="30">
      <c r="A109" s="82">
        <v>48</v>
      </c>
      <c r="B109" s="23" t="s">
        <v>93</v>
      </c>
      <c r="C109" s="84">
        <v>12556</v>
      </c>
      <c r="D109" s="84" t="s">
        <v>98</v>
      </c>
      <c r="E109" s="84">
        <v>5</v>
      </c>
      <c r="F109" s="84">
        <v>1</v>
      </c>
      <c r="G109" s="88">
        <v>2500</v>
      </c>
      <c r="H109" s="76">
        <v>450</v>
      </c>
      <c r="I109" s="76"/>
      <c r="J109" s="76"/>
      <c r="K109" s="91">
        <v>580.75</v>
      </c>
      <c r="L109" s="93">
        <v>720</v>
      </c>
      <c r="M109" s="119">
        <f>ROUND(AVERAGE(H109,K109,L109),3)</f>
        <v>583.58299999999997</v>
      </c>
    </row>
    <row r="110" spans="1:13" ht="291" customHeight="1" thickBot="1">
      <c r="A110" s="95"/>
      <c r="B110" s="17" t="s">
        <v>69</v>
      </c>
      <c r="C110" s="86"/>
      <c r="D110" s="86"/>
      <c r="E110" s="86"/>
      <c r="F110" s="86"/>
      <c r="G110" s="108"/>
      <c r="H110" s="98"/>
      <c r="I110" s="98"/>
      <c r="J110" s="98"/>
      <c r="K110" s="92"/>
      <c r="L110" s="94"/>
      <c r="M110" s="120"/>
    </row>
    <row r="111" spans="1:13" ht="30">
      <c r="A111" s="82">
        <v>49</v>
      </c>
      <c r="B111" s="23" t="s">
        <v>61</v>
      </c>
      <c r="C111" s="84">
        <v>12556</v>
      </c>
      <c r="D111" s="84" t="s">
        <v>98</v>
      </c>
      <c r="E111" s="84">
        <v>5</v>
      </c>
      <c r="F111" s="84">
        <v>1</v>
      </c>
      <c r="G111" s="88">
        <v>2000</v>
      </c>
      <c r="H111" s="76">
        <v>600</v>
      </c>
      <c r="I111" s="76"/>
      <c r="J111" s="76"/>
      <c r="K111" s="76">
        <v>576.75</v>
      </c>
      <c r="L111" s="93">
        <v>540</v>
      </c>
      <c r="M111" s="119">
        <f>ROUND(AVERAGE(H111,K111,L111),3)</f>
        <v>572.25</v>
      </c>
    </row>
    <row r="112" spans="1:13" ht="135.75" thickBot="1">
      <c r="A112" s="95"/>
      <c r="B112" s="17" t="s">
        <v>113</v>
      </c>
      <c r="C112" s="86"/>
      <c r="D112" s="86"/>
      <c r="E112" s="86"/>
      <c r="F112" s="86"/>
      <c r="G112" s="108"/>
      <c r="H112" s="98"/>
      <c r="I112" s="98"/>
      <c r="J112" s="98"/>
      <c r="K112" s="98"/>
      <c r="L112" s="94"/>
      <c r="M112" s="120"/>
    </row>
    <row r="113" spans="1:13" ht="30">
      <c r="A113" s="82">
        <v>50</v>
      </c>
      <c r="B113" s="23" t="s">
        <v>61</v>
      </c>
      <c r="C113" s="84">
        <v>12556</v>
      </c>
      <c r="D113" s="84" t="s">
        <v>98</v>
      </c>
      <c r="E113" s="84">
        <v>5</v>
      </c>
      <c r="F113" s="84">
        <v>1</v>
      </c>
      <c r="G113" s="88">
        <v>2000</v>
      </c>
      <c r="H113" s="76">
        <v>700</v>
      </c>
      <c r="I113" s="76"/>
      <c r="J113" s="76"/>
      <c r="K113" s="109" t="s">
        <v>95</v>
      </c>
      <c r="L113" s="93">
        <v>450</v>
      </c>
      <c r="M113" s="119">
        <f>ROUND(AVERAGE(H113,L113),2)</f>
        <v>575</v>
      </c>
    </row>
    <row r="114" spans="1:13" ht="120.75" thickBot="1">
      <c r="A114" s="95"/>
      <c r="B114" s="17" t="s">
        <v>114</v>
      </c>
      <c r="C114" s="86"/>
      <c r="D114" s="86"/>
      <c r="E114" s="86"/>
      <c r="F114" s="86"/>
      <c r="G114" s="108"/>
      <c r="H114" s="98"/>
      <c r="I114" s="98"/>
      <c r="J114" s="98"/>
      <c r="K114" s="110"/>
      <c r="L114" s="94"/>
      <c r="M114" s="120"/>
    </row>
    <row r="115" spans="1:13">
      <c r="A115" s="21"/>
      <c r="B115" s="60"/>
      <c r="C115" s="22"/>
      <c r="D115" s="22"/>
      <c r="E115" s="22"/>
      <c r="F115" s="22"/>
      <c r="G115" s="61"/>
      <c r="H115" s="62"/>
      <c r="I115" s="62"/>
      <c r="J115" s="62"/>
      <c r="K115" s="59"/>
      <c r="L115" s="63"/>
      <c r="M115" s="64"/>
    </row>
    <row r="116" spans="1:13" ht="15.75" thickBot="1">
      <c r="A116" s="21"/>
      <c r="B116" s="60"/>
      <c r="C116" s="22"/>
      <c r="D116" s="22"/>
      <c r="E116" s="22"/>
      <c r="F116" s="22"/>
      <c r="G116" s="61"/>
      <c r="H116" s="62"/>
      <c r="I116" s="62"/>
      <c r="J116" s="62"/>
      <c r="K116" s="59"/>
      <c r="L116" s="63"/>
      <c r="M116" s="64"/>
    </row>
    <row r="117" spans="1:13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5" customHeight="1" thickBot="1">
      <c r="A119" s="111" t="s">
        <v>80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>
      <c r="A120" s="78" t="s">
        <v>0</v>
      </c>
      <c r="B120" s="112" t="s">
        <v>40</v>
      </c>
      <c r="C120" s="80" t="s">
        <v>106</v>
      </c>
      <c r="D120" s="80" t="s">
        <v>1</v>
      </c>
      <c r="E120" s="80" t="s">
        <v>96</v>
      </c>
      <c r="F120" s="80" t="s">
        <v>97</v>
      </c>
      <c r="G120" s="80" t="s">
        <v>87</v>
      </c>
      <c r="H120" s="80" t="s">
        <v>88</v>
      </c>
      <c r="I120" s="80" t="s">
        <v>89</v>
      </c>
      <c r="J120" s="80" t="s">
        <v>90</v>
      </c>
      <c r="K120" s="80" t="s">
        <v>105</v>
      </c>
      <c r="L120" s="78" t="s">
        <v>92</v>
      </c>
      <c r="M120" s="127" t="s">
        <v>91</v>
      </c>
    </row>
    <row r="121" spans="1:13" ht="29.25" customHeight="1" thickBot="1">
      <c r="A121" s="99"/>
      <c r="B121" s="104"/>
      <c r="C121" s="102"/>
      <c r="D121" s="102"/>
      <c r="E121" s="102"/>
      <c r="F121" s="102"/>
      <c r="G121" s="102"/>
      <c r="H121" s="102"/>
      <c r="I121" s="102"/>
      <c r="J121" s="102"/>
      <c r="K121" s="102"/>
      <c r="L121" s="99"/>
      <c r="M121" s="118"/>
    </row>
    <row r="122" spans="1:13" ht="39" customHeight="1">
      <c r="A122" s="78">
        <v>51</v>
      </c>
      <c r="B122" s="18" t="s">
        <v>71</v>
      </c>
      <c r="C122" s="80">
        <v>17027</v>
      </c>
      <c r="D122" s="80" t="s">
        <v>21</v>
      </c>
      <c r="E122" s="80">
        <v>70</v>
      </c>
      <c r="F122" s="80">
        <v>2</v>
      </c>
      <c r="G122" s="91">
        <v>200</v>
      </c>
      <c r="H122" s="91">
        <v>120</v>
      </c>
      <c r="I122" s="115"/>
      <c r="J122" s="115"/>
      <c r="K122" s="109">
        <v>270.20999999999998</v>
      </c>
      <c r="L122" s="91">
        <v>100</v>
      </c>
      <c r="M122" s="123">
        <f>ROUND(AVERAGE(G122,H122,L122),4)</f>
        <v>140</v>
      </c>
    </row>
    <row r="123" spans="1:13" ht="60.75" thickBot="1">
      <c r="A123" s="99"/>
      <c r="B123" s="20" t="s">
        <v>72</v>
      </c>
      <c r="C123" s="102"/>
      <c r="D123" s="102"/>
      <c r="E123" s="102"/>
      <c r="F123" s="102"/>
      <c r="G123" s="92"/>
      <c r="H123" s="92"/>
      <c r="I123" s="116"/>
      <c r="J123" s="116"/>
      <c r="K123" s="110"/>
      <c r="L123" s="92"/>
      <c r="M123" s="130"/>
    </row>
    <row r="124" spans="1:13" ht="38.25" customHeight="1">
      <c r="A124" s="82">
        <v>52</v>
      </c>
      <c r="B124" s="18" t="s">
        <v>71</v>
      </c>
      <c r="C124" s="80">
        <v>17027</v>
      </c>
      <c r="D124" s="80" t="s">
        <v>21</v>
      </c>
      <c r="E124" s="80">
        <v>10</v>
      </c>
      <c r="F124" s="80">
        <v>1</v>
      </c>
      <c r="G124" s="109">
        <v>200</v>
      </c>
      <c r="H124" s="109">
        <v>100</v>
      </c>
      <c r="I124" s="115"/>
      <c r="J124" s="115"/>
      <c r="K124" s="91">
        <v>44.9</v>
      </c>
      <c r="L124" s="91">
        <v>79</v>
      </c>
      <c r="M124" s="123">
        <f>ROUND(AVERAGE(K124,L124),2)</f>
        <v>61.95</v>
      </c>
    </row>
    <row r="125" spans="1:13" ht="45.75" thickBot="1">
      <c r="A125" s="95"/>
      <c r="B125" s="20" t="s">
        <v>84</v>
      </c>
      <c r="C125" s="102"/>
      <c r="D125" s="102"/>
      <c r="E125" s="102"/>
      <c r="F125" s="102"/>
      <c r="G125" s="110"/>
      <c r="H125" s="110"/>
      <c r="I125" s="116"/>
      <c r="J125" s="116"/>
      <c r="K125" s="92"/>
      <c r="L125" s="92"/>
      <c r="M125" s="130"/>
    </row>
    <row r="126" spans="1:13" ht="30">
      <c r="A126" s="78">
        <v>53</v>
      </c>
      <c r="B126" s="18" t="s">
        <v>71</v>
      </c>
      <c r="C126" s="80">
        <v>17027</v>
      </c>
      <c r="D126" s="80" t="s">
        <v>21</v>
      </c>
      <c r="E126" s="80">
        <v>10</v>
      </c>
      <c r="F126" s="80">
        <v>1</v>
      </c>
      <c r="G126" s="105">
        <v>350</v>
      </c>
      <c r="H126" s="93">
        <v>110</v>
      </c>
      <c r="I126" s="113"/>
      <c r="J126" s="113"/>
      <c r="K126" s="109">
        <v>251.5</v>
      </c>
      <c r="L126" s="93">
        <v>95</v>
      </c>
      <c r="M126" s="123">
        <f>ROUND(AVERAGE(H126,L126),2)</f>
        <v>102.5</v>
      </c>
    </row>
    <row r="127" spans="1:13" ht="45.75" thickBot="1">
      <c r="A127" s="99"/>
      <c r="B127" s="20" t="s">
        <v>73</v>
      </c>
      <c r="C127" s="102"/>
      <c r="D127" s="102"/>
      <c r="E127" s="102"/>
      <c r="F127" s="102"/>
      <c r="G127" s="106"/>
      <c r="H127" s="94"/>
      <c r="I127" s="114"/>
      <c r="J127" s="114"/>
      <c r="K127" s="110"/>
      <c r="L127" s="94"/>
      <c r="M127" s="130"/>
    </row>
    <row r="128" spans="1:13" ht="30">
      <c r="A128" s="78">
        <v>54</v>
      </c>
      <c r="B128" s="18" t="s">
        <v>71</v>
      </c>
      <c r="C128" s="80">
        <v>17027</v>
      </c>
      <c r="D128" s="80" t="s">
        <v>21</v>
      </c>
      <c r="E128" s="80">
        <v>10</v>
      </c>
      <c r="F128" s="80">
        <v>1</v>
      </c>
      <c r="G128" s="109">
        <v>400</v>
      </c>
      <c r="H128" s="91">
        <v>350</v>
      </c>
      <c r="I128" s="115"/>
      <c r="J128" s="115"/>
      <c r="K128" s="91">
        <v>275.95999999999998</v>
      </c>
      <c r="L128" s="91">
        <v>220</v>
      </c>
      <c r="M128" s="123">
        <f>ROUND(AVERAGE(H128,K128,L128),3)</f>
        <v>281.98700000000002</v>
      </c>
    </row>
    <row r="129" spans="1:13" ht="90.75" thickBot="1">
      <c r="A129" s="99"/>
      <c r="B129" s="20" t="s">
        <v>74</v>
      </c>
      <c r="C129" s="102"/>
      <c r="D129" s="102"/>
      <c r="E129" s="102"/>
      <c r="F129" s="102"/>
      <c r="G129" s="110"/>
      <c r="H129" s="92"/>
      <c r="I129" s="116"/>
      <c r="J129" s="116"/>
      <c r="K129" s="92"/>
      <c r="L129" s="92"/>
      <c r="M129" s="130"/>
    </row>
    <row r="130" spans="1:13" ht="38.25" customHeight="1">
      <c r="A130" s="82">
        <v>55</v>
      </c>
      <c r="B130" s="18" t="s">
        <v>71</v>
      </c>
      <c r="C130" s="80">
        <v>17027</v>
      </c>
      <c r="D130" s="80" t="s">
        <v>21</v>
      </c>
      <c r="E130" s="80">
        <v>20</v>
      </c>
      <c r="F130" s="80">
        <v>1</v>
      </c>
      <c r="G130" s="109">
        <v>600</v>
      </c>
      <c r="H130" s="109">
        <v>450</v>
      </c>
      <c r="I130" s="115"/>
      <c r="J130" s="115"/>
      <c r="K130" s="91">
        <v>133</v>
      </c>
      <c r="L130" s="91">
        <v>180</v>
      </c>
      <c r="M130" s="123">
        <f>ROUND(AVERAGE(K130,L130),2)</f>
        <v>156.5</v>
      </c>
    </row>
    <row r="131" spans="1:13" ht="75.75" thickBot="1">
      <c r="A131" s="95"/>
      <c r="B131" s="20" t="s">
        <v>75</v>
      </c>
      <c r="C131" s="102"/>
      <c r="D131" s="102"/>
      <c r="E131" s="102"/>
      <c r="F131" s="102"/>
      <c r="G131" s="110"/>
      <c r="H131" s="110"/>
      <c r="I131" s="116"/>
      <c r="J131" s="116"/>
      <c r="K131" s="92"/>
      <c r="L131" s="92"/>
      <c r="M131" s="130"/>
    </row>
    <row r="132" spans="1:13" ht="30">
      <c r="A132" s="82">
        <v>56</v>
      </c>
      <c r="B132" s="18" t="s">
        <v>71</v>
      </c>
      <c r="C132" s="84">
        <v>17027</v>
      </c>
      <c r="D132" s="80" t="s">
        <v>21</v>
      </c>
      <c r="E132" s="80">
        <v>10</v>
      </c>
      <c r="F132" s="80">
        <v>1</v>
      </c>
      <c r="G132" s="91">
        <v>400</v>
      </c>
      <c r="H132" s="91">
        <v>380</v>
      </c>
      <c r="I132" s="115"/>
      <c r="J132" s="115"/>
      <c r="K132" s="91">
        <v>275.95999999999998</v>
      </c>
      <c r="L132" s="91">
        <v>220</v>
      </c>
      <c r="M132" s="123">
        <f>ROUND(AVERAGE(G132,H132,K132,L132),4)</f>
        <v>318.99</v>
      </c>
    </row>
    <row r="133" spans="1:13" ht="45.75" thickBot="1">
      <c r="A133" s="95"/>
      <c r="B133" s="20" t="s">
        <v>76</v>
      </c>
      <c r="C133" s="86"/>
      <c r="D133" s="102"/>
      <c r="E133" s="102"/>
      <c r="F133" s="102"/>
      <c r="G133" s="92"/>
      <c r="H133" s="92"/>
      <c r="I133" s="116"/>
      <c r="J133" s="116"/>
      <c r="K133" s="92"/>
      <c r="L133" s="92"/>
      <c r="M133" s="130"/>
    </row>
    <row r="134" spans="1:13" ht="30">
      <c r="A134" s="82">
        <v>57</v>
      </c>
      <c r="B134" s="18" t="s">
        <v>71</v>
      </c>
      <c r="C134" s="84">
        <v>17027</v>
      </c>
      <c r="D134" s="80" t="s">
        <v>21</v>
      </c>
      <c r="E134" s="80">
        <v>20</v>
      </c>
      <c r="F134" s="80">
        <v>4</v>
      </c>
      <c r="G134" s="109">
        <v>200</v>
      </c>
      <c r="H134" s="91">
        <v>100</v>
      </c>
      <c r="I134" s="115"/>
      <c r="J134" s="115"/>
      <c r="K134" s="109" t="s">
        <v>95</v>
      </c>
      <c r="L134" s="91">
        <v>80</v>
      </c>
      <c r="M134" s="123">
        <f>ROUND(AVERAGE(H134,L134),2)</f>
        <v>90</v>
      </c>
    </row>
    <row r="135" spans="1:13" ht="45.75" thickBot="1">
      <c r="A135" s="95"/>
      <c r="B135" s="20" t="s">
        <v>77</v>
      </c>
      <c r="C135" s="86"/>
      <c r="D135" s="102"/>
      <c r="E135" s="102"/>
      <c r="F135" s="102"/>
      <c r="G135" s="110"/>
      <c r="H135" s="92"/>
      <c r="I135" s="116"/>
      <c r="J135" s="116"/>
      <c r="K135" s="110"/>
      <c r="L135" s="92"/>
      <c r="M135" s="130"/>
    </row>
    <row r="136" spans="1:13" ht="35.25" customHeight="1">
      <c r="A136" s="82">
        <v>58</v>
      </c>
      <c r="B136" s="18" t="s">
        <v>71</v>
      </c>
      <c r="C136" s="84">
        <v>17027</v>
      </c>
      <c r="D136" s="84" t="s">
        <v>21</v>
      </c>
      <c r="E136" s="84">
        <v>8</v>
      </c>
      <c r="F136" s="80">
        <v>1</v>
      </c>
      <c r="G136" s="109">
        <v>600</v>
      </c>
      <c r="H136" s="109">
        <v>600</v>
      </c>
      <c r="I136" s="115"/>
      <c r="J136" s="115"/>
      <c r="K136" s="91">
        <v>385.04</v>
      </c>
      <c r="L136" s="91">
        <v>250</v>
      </c>
      <c r="M136" s="123">
        <f>ROUND(AVERAGE(K136,L136),2)</f>
        <v>317.52</v>
      </c>
    </row>
    <row r="137" spans="1:13" ht="90.75" thickBot="1">
      <c r="A137" s="95"/>
      <c r="B137" s="20" t="s">
        <v>78</v>
      </c>
      <c r="C137" s="86"/>
      <c r="D137" s="86"/>
      <c r="E137" s="86"/>
      <c r="F137" s="102"/>
      <c r="G137" s="110"/>
      <c r="H137" s="110"/>
      <c r="I137" s="116"/>
      <c r="J137" s="116"/>
      <c r="K137" s="92"/>
      <c r="L137" s="92"/>
      <c r="M137" s="130"/>
    </row>
    <row r="138" spans="1:13" ht="30">
      <c r="A138" s="82">
        <v>59</v>
      </c>
      <c r="B138" s="18" t="s">
        <v>71</v>
      </c>
      <c r="C138" s="84">
        <v>17027</v>
      </c>
      <c r="D138" s="84" t="s">
        <v>21</v>
      </c>
      <c r="E138" s="84">
        <v>8</v>
      </c>
      <c r="F138" s="84">
        <v>1</v>
      </c>
      <c r="G138" s="105">
        <v>500</v>
      </c>
      <c r="H138" s="105">
        <v>450</v>
      </c>
      <c r="I138" s="113"/>
      <c r="J138" s="113"/>
      <c r="K138" s="93">
        <v>250.5</v>
      </c>
      <c r="L138" s="93">
        <v>250</v>
      </c>
      <c r="M138" s="119">
        <f>ROUND(AVERAGE(K138,L138),2)</f>
        <v>250.25</v>
      </c>
    </row>
    <row r="139" spans="1:13" ht="75.75" thickBot="1">
      <c r="A139" s="95"/>
      <c r="B139" s="20" t="s">
        <v>79</v>
      </c>
      <c r="C139" s="86"/>
      <c r="D139" s="86"/>
      <c r="E139" s="86"/>
      <c r="F139" s="86"/>
      <c r="G139" s="106"/>
      <c r="H139" s="106"/>
      <c r="I139" s="114"/>
      <c r="J139" s="114"/>
      <c r="K139" s="94"/>
      <c r="L139" s="94"/>
      <c r="M139" s="120"/>
    </row>
    <row r="141" spans="1:13">
      <c r="A141" s="29" t="s">
        <v>126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1"/>
      <c r="B142" s="1"/>
      <c r="L142" s="1"/>
      <c r="M142" s="1"/>
    </row>
    <row r="143" spans="1:13">
      <c r="A143" s="1"/>
      <c r="B143" s="1"/>
      <c r="L143" s="1"/>
      <c r="M143" s="1"/>
    </row>
    <row r="144" spans="1:13" ht="15" customHeight="1" thickBot="1">
      <c r="A144" s="111" t="s">
        <v>81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>
      <c r="A145" s="78" t="s">
        <v>0</v>
      </c>
      <c r="B145" s="112" t="s">
        <v>40</v>
      </c>
      <c r="C145" s="80" t="s">
        <v>106</v>
      </c>
      <c r="D145" s="80" t="s">
        <v>1</v>
      </c>
      <c r="E145" s="80" t="s">
        <v>96</v>
      </c>
      <c r="F145" s="80" t="s">
        <v>97</v>
      </c>
      <c r="G145" s="80" t="s">
        <v>87</v>
      </c>
      <c r="H145" s="80" t="s">
        <v>88</v>
      </c>
      <c r="I145" s="80" t="s">
        <v>89</v>
      </c>
      <c r="J145" s="80" t="s">
        <v>90</v>
      </c>
      <c r="K145" s="80" t="s">
        <v>105</v>
      </c>
      <c r="L145" s="78" t="s">
        <v>92</v>
      </c>
      <c r="M145" s="127" t="s">
        <v>91</v>
      </c>
    </row>
    <row r="146" spans="1:13" ht="29.25" customHeight="1" thickBot="1">
      <c r="A146" s="99"/>
      <c r="B146" s="104"/>
      <c r="C146" s="102"/>
      <c r="D146" s="102"/>
      <c r="E146" s="102"/>
      <c r="F146" s="102"/>
      <c r="G146" s="102"/>
      <c r="H146" s="102"/>
      <c r="I146" s="102"/>
      <c r="J146" s="102"/>
      <c r="K146" s="102"/>
      <c r="L146" s="99"/>
      <c r="M146" s="118"/>
    </row>
    <row r="147" spans="1:13" ht="45">
      <c r="A147" s="154">
        <v>60</v>
      </c>
      <c r="B147" s="49" t="s">
        <v>107</v>
      </c>
      <c r="C147" s="136">
        <v>5452</v>
      </c>
      <c r="D147" s="139" t="s">
        <v>21</v>
      </c>
      <c r="E147" s="139">
        <v>50</v>
      </c>
      <c r="F147" s="139">
        <v>1</v>
      </c>
      <c r="G147" s="142">
        <v>250</v>
      </c>
      <c r="H147" s="142"/>
      <c r="I147" s="142"/>
      <c r="J147" s="145"/>
      <c r="K147" s="148">
        <v>131</v>
      </c>
      <c r="L147" s="142">
        <v>278.85000000000002</v>
      </c>
      <c r="M147" s="151">
        <f>ROUND(AVERAGE(G147,L147),2)</f>
        <v>264.43</v>
      </c>
    </row>
    <row r="148" spans="1:13" ht="43.5" customHeight="1">
      <c r="A148" s="155"/>
      <c r="B148" s="134" t="s">
        <v>115</v>
      </c>
      <c r="C148" s="137"/>
      <c r="D148" s="140"/>
      <c r="E148" s="140"/>
      <c r="F148" s="140"/>
      <c r="G148" s="143"/>
      <c r="H148" s="143"/>
      <c r="I148" s="143"/>
      <c r="J148" s="146"/>
      <c r="K148" s="149"/>
      <c r="L148" s="143"/>
      <c r="M148" s="152"/>
    </row>
    <row r="149" spans="1:13" ht="66" customHeight="1">
      <c r="A149" s="155"/>
      <c r="B149" s="135"/>
      <c r="C149" s="138"/>
      <c r="D149" s="141"/>
      <c r="E149" s="141"/>
      <c r="F149" s="141"/>
      <c r="G149" s="144"/>
      <c r="H149" s="144"/>
      <c r="I149" s="144"/>
      <c r="J149" s="147"/>
      <c r="K149" s="150"/>
      <c r="L149" s="144"/>
      <c r="M149" s="153"/>
    </row>
    <row r="150" spans="1:13">
      <c r="A150" s="55"/>
      <c r="B150" s="56"/>
      <c r="C150" s="57"/>
      <c r="D150" s="57"/>
      <c r="E150" s="57"/>
      <c r="F150" s="57"/>
      <c r="G150" s="58"/>
      <c r="H150" s="58"/>
      <c r="I150" s="58"/>
      <c r="J150" s="37"/>
      <c r="K150" s="58"/>
      <c r="L150" s="58"/>
      <c r="M150" s="58"/>
    </row>
    <row r="151" spans="1:13">
      <c r="A151" s="133" t="s">
        <v>133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>
      <c r="A152" s="55"/>
      <c r="B152" s="56"/>
      <c r="C152" s="57"/>
      <c r="D152" s="57"/>
      <c r="E152" s="57"/>
      <c r="F152" s="57"/>
      <c r="G152" s="58"/>
      <c r="H152" s="58"/>
      <c r="I152" s="58"/>
      <c r="J152" s="37"/>
      <c r="K152" s="58"/>
      <c r="L152" s="58"/>
      <c r="M152" s="58"/>
    </row>
    <row r="153" spans="1:13">
      <c r="A153" s="31" t="s">
        <v>131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1"/>
      <c r="M153" s="33"/>
    </row>
    <row r="154" spans="1:13">
      <c r="A154" s="31" t="s">
        <v>132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1"/>
      <c r="M154" s="33"/>
    </row>
    <row r="155" spans="1:13">
      <c r="A155" s="31" t="s">
        <v>94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1"/>
      <c r="M155" s="33"/>
    </row>
    <row r="157" spans="1:13">
      <c r="A157" s="54"/>
    </row>
  </sheetData>
  <mergeCells count="592">
    <mergeCell ref="A151:M151"/>
    <mergeCell ref="I145:I146"/>
    <mergeCell ref="J145:J146"/>
    <mergeCell ref="K145:K146"/>
    <mergeCell ref="L145:L146"/>
    <mergeCell ref="M145:M146"/>
    <mergeCell ref="B148:B149"/>
    <mergeCell ref="C147:C149"/>
    <mergeCell ref="D147:D149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D145:D146"/>
    <mergeCell ref="E145:E146"/>
    <mergeCell ref="F145:F146"/>
    <mergeCell ref="G145:G146"/>
    <mergeCell ref="A147:A149"/>
    <mergeCell ref="L5:L6"/>
    <mergeCell ref="A1:M1"/>
    <mergeCell ref="A2:M2"/>
    <mergeCell ref="A4:M4"/>
    <mergeCell ref="A87:M87"/>
    <mergeCell ref="A119:M119"/>
    <mergeCell ref="K138:K139"/>
    <mergeCell ref="M138:M139"/>
    <mergeCell ref="K134:K135"/>
    <mergeCell ref="M134:M135"/>
    <mergeCell ref="K136:K137"/>
    <mergeCell ref="M136:M137"/>
    <mergeCell ref="K130:K131"/>
    <mergeCell ref="M130:M131"/>
    <mergeCell ref="K132:K133"/>
    <mergeCell ref="M132:M133"/>
    <mergeCell ref="K126:K127"/>
    <mergeCell ref="M126:M127"/>
    <mergeCell ref="K128:K129"/>
    <mergeCell ref="M128:M129"/>
    <mergeCell ref="K122:K123"/>
    <mergeCell ref="M122:M123"/>
    <mergeCell ref="K124:K125"/>
    <mergeCell ref="M124:M125"/>
    <mergeCell ref="I113:I114"/>
    <mergeCell ref="J113:J114"/>
    <mergeCell ref="A113:A114"/>
    <mergeCell ref="A111:A112"/>
    <mergeCell ref="A109:A110"/>
    <mergeCell ref="D124:D125"/>
    <mergeCell ref="E124:E125"/>
    <mergeCell ref="F124:F125"/>
    <mergeCell ref="G124:G125"/>
    <mergeCell ref="A122:A123"/>
    <mergeCell ref="F120:F121"/>
    <mergeCell ref="G120:G121"/>
    <mergeCell ref="B120:B121"/>
    <mergeCell ref="H120:H121"/>
    <mergeCell ref="A138:A139"/>
    <mergeCell ref="C138:C139"/>
    <mergeCell ref="D138:D139"/>
    <mergeCell ref="E138:E139"/>
    <mergeCell ref="F138:F139"/>
    <mergeCell ref="G138:G139"/>
    <mergeCell ref="H134:H135"/>
    <mergeCell ref="A136:A137"/>
    <mergeCell ref="C136:C137"/>
    <mergeCell ref="A134:A135"/>
    <mergeCell ref="C134:C135"/>
    <mergeCell ref="D134:D135"/>
    <mergeCell ref="E134:E135"/>
    <mergeCell ref="F134:F135"/>
    <mergeCell ref="G134:G135"/>
    <mergeCell ref="I138:I139"/>
    <mergeCell ref="J138:J139"/>
    <mergeCell ref="I132:I133"/>
    <mergeCell ref="K113:K114"/>
    <mergeCell ref="M113:M114"/>
    <mergeCell ref="K120:K121"/>
    <mergeCell ref="M120:M121"/>
    <mergeCell ref="L113:L114"/>
    <mergeCell ref="K109:K110"/>
    <mergeCell ref="M109:M110"/>
    <mergeCell ref="K111:K112"/>
    <mergeCell ref="M111:M112"/>
    <mergeCell ref="L120:L121"/>
    <mergeCell ref="A117:M117"/>
    <mergeCell ref="J132:J133"/>
    <mergeCell ref="I134:I135"/>
    <mergeCell ref="J134:J135"/>
    <mergeCell ref="I136:I137"/>
    <mergeCell ref="J136:J137"/>
    <mergeCell ref="D136:D137"/>
    <mergeCell ref="E136:E137"/>
    <mergeCell ref="F136:F137"/>
    <mergeCell ref="G136:G137"/>
    <mergeCell ref="H136:H137"/>
    <mergeCell ref="K104:K106"/>
    <mergeCell ref="M104:M106"/>
    <mergeCell ref="K107:K108"/>
    <mergeCell ref="M107:M108"/>
    <mergeCell ref="L104:L106"/>
    <mergeCell ref="L107:L108"/>
    <mergeCell ref="L109:L110"/>
    <mergeCell ref="L111:L112"/>
    <mergeCell ref="I109:I110"/>
    <mergeCell ref="J109:J110"/>
    <mergeCell ref="I111:I112"/>
    <mergeCell ref="J111:J112"/>
    <mergeCell ref="I100:I103"/>
    <mergeCell ref="J100:J103"/>
    <mergeCell ref="I104:I106"/>
    <mergeCell ref="J104:J106"/>
    <mergeCell ref="I107:I108"/>
    <mergeCell ref="J107:J108"/>
    <mergeCell ref="I94:I95"/>
    <mergeCell ref="J94:J95"/>
    <mergeCell ref="I96:I97"/>
    <mergeCell ref="J96:J97"/>
    <mergeCell ref="I98:I99"/>
    <mergeCell ref="K98:K99"/>
    <mergeCell ref="M98:M99"/>
    <mergeCell ref="K100:K103"/>
    <mergeCell ref="M100:M103"/>
    <mergeCell ref="K94:K95"/>
    <mergeCell ref="M94:M95"/>
    <mergeCell ref="K96:K97"/>
    <mergeCell ref="M96:M97"/>
    <mergeCell ref="L94:L95"/>
    <mergeCell ref="L96:L97"/>
    <mergeCell ref="L98:L99"/>
    <mergeCell ref="L100:L103"/>
    <mergeCell ref="C75:C76"/>
    <mergeCell ref="D75:D76"/>
    <mergeCell ref="E75:E76"/>
    <mergeCell ref="F75:F76"/>
    <mergeCell ref="G75:G76"/>
    <mergeCell ref="K90:K91"/>
    <mergeCell ref="M90:M91"/>
    <mergeCell ref="K92:K93"/>
    <mergeCell ref="M92:M93"/>
    <mergeCell ref="K79:K80"/>
    <mergeCell ref="M79:M80"/>
    <mergeCell ref="K88:K89"/>
    <mergeCell ref="M88:M89"/>
    <mergeCell ref="L79:L80"/>
    <mergeCell ref="L90:L91"/>
    <mergeCell ref="L92:L93"/>
    <mergeCell ref="K81:K82"/>
    <mergeCell ref="L81:L82"/>
    <mergeCell ref="M81:M82"/>
    <mergeCell ref="L88:L89"/>
    <mergeCell ref="K75:K76"/>
    <mergeCell ref="M75:M76"/>
    <mergeCell ref="K77:K78"/>
    <mergeCell ref="M77:M78"/>
    <mergeCell ref="K71:K72"/>
    <mergeCell ref="M71:M72"/>
    <mergeCell ref="K73:K74"/>
    <mergeCell ref="M73:M74"/>
    <mergeCell ref="L71:L72"/>
    <mergeCell ref="L73:L74"/>
    <mergeCell ref="L75:L76"/>
    <mergeCell ref="L77:L78"/>
    <mergeCell ref="K65:K67"/>
    <mergeCell ref="M65:M67"/>
    <mergeCell ref="K68:K70"/>
    <mergeCell ref="M68:M70"/>
    <mergeCell ref="L65:L67"/>
    <mergeCell ref="L68:L70"/>
    <mergeCell ref="K59:K61"/>
    <mergeCell ref="M59:M61"/>
    <mergeCell ref="K62:K64"/>
    <mergeCell ref="M62:M64"/>
    <mergeCell ref="M35:M36"/>
    <mergeCell ref="M38:M39"/>
    <mergeCell ref="M41:M42"/>
    <mergeCell ref="M44:M45"/>
    <mergeCell ref="M46:M47"/>
    <mergeCell ref="K57:K58"/>
    <mergeCell ref="M57:M58"/>
    <mergeCell ref="K46:K47"/>
    <mergeCell ref="K41:K42"/>
    <mergeCell ref="K44:K45"/>
    <mergeCell ref="L41:L42"/>
    <mergeCell ref="L44:L45"/>
    <mergeCell ref="L46:L47"/>
    <mergeCell ref="L38:L39"/>
    <mergeCell ref="L62:L64"/>
    <mergeCell ref="M5:M6"/>
    <mergeCell ref="M20:M21"/>
    <mergeCell ref="M22:M23"/>
    <mergeCell ref="M24:M25"/>
    <mergeCell ref="M26:M27"/>
    <mergeCell ref="M28:M29"/>
    <mergeCell ref="M30:M31"/>
    <mergeCell ref="M32:M33"/>
    <mergeCell ref="K38:K39"/>
    <mergeCell ref="K30:K31"/>
    <mergeCell ref="K32:K33"/>
    <mergeCell ref="K35:K36"/>
    <mergeCell ref="K24:K25"/>
    <mergeCell ref="K26:K27"/>
    <mergeCell ref="K28:K29"/>
    <mergeCell ref="K5:K6"/>
    <mergeCell ref="K20:K21"/>
    <mergeCell ref="K22:K23"/>
    <mergeCell ref="L20:L21"/>
    <mergeCell ref="L22:L23"/>
    <mergeCell ref="L24:L25"/>
    <mergeCell ref="L26:L27"/>
    <mergeCell ref="L28:L29"/>
    <mergeCell ref="L30:L31"/>
    <mergeCell ref="J126:J127"/>
    <mergeCell ref="I128:I129"/>
    <mergeCell ref="J128:J129"/>
    <mergeCell ref="I130:I131"/>
    <mergeCell ref="J130:J131"/>
    <mergeCell ref="I120:I121"/>
    <mergeCell ref="J120:J121"/>
    <mergeCell ref="I122:I123"/>
    <mergeCell ref="J122:J123"/>
    <mergeCell ref="I124:I125"/>
    <mergeCell ref="J124:J125"/>
    <mergeCell ref="I88:I89"/>
    <mergeCell ref="J88:J89"/>
    <mergeCell ref="I90:I91"/>
    <mergeCell ref="J90:J91"/>
    <mergeCell ref="I92:I93"/>
    <mergeCell ref="J92:J93"/>
    <mergeCell ref="I75:I76"/>
    <mergeCell ref="J75:J76"/>
    <mergeCell ref="I77:I78"/>
    <mergeCell ref="J77:J78"/>
    <mergeCell ref="I79:I80"/>
    <mergeCell ref="J79:J80"/>
    <mergeCell ref="J68:J70"/>
    <mergeCell ref="I71:I72"/>
    <mergeCell ref="J71:J72"/>
    <mergeCell ref="I73:I74"/>
    <mergeCell ref="J73:J74"/>
    <mergeCell ref="I59:I61"/>
    <mergeCell ref="J59:J61"/>
    <mergeCell ref="I62:I64"/>
    <mergeCell ref="J62:J64"/>
    <mergeCell ref="I65:I67"/>
    <mergeCell ref="J65:J67"/>
    <mergeCell ref="I68:I70"/>
    <mergeCell ref="I38:I39"/>
    <mergeCell ref="J38:J39"/>
    <mergeCell ref="I41:I42"/>
    <mergeCell ref="J41:J42"/>
    <mergeCell ref="I44:I45"/>
    <mergeCell ref="J44:J45"/>
    <mergeCell ref="A56:M56"/>
    <mergeCell ref="G57:G58"/>
    <mergeCell ref="H44:H45"/>
    <mergeCell ref="A46:A47"/>
    <mergeCell ref="C46:C47"/>
    <mergeCell ref="D46:D47"/>
    <mergeCell ref="E46:E47"/>
    <mergeCell ref="F46:F47"/>
    <mergeCell ref="G46:G47"/>
    <mergeCell ref="H46:H47"/>
    <mergeCell ref="A44:A45"/>
    <mergeCell ref="C44:C45"/>
    <mergeCell ref="D44:D45"/>
    <mergeCell ref="E44:E45"/>
    <mergeCell ref="I30:I31"/>
    <mergeCell ref="J30:J31"/>
    <mergeCell ref="I32:I33"/>
    <mergeCell ref="J32:J33"/>
    <mergeCell ref="I35:I36"/>
    <mergeCell ref="J35:J36"/>
    <mergeCell ref="I24:I25"/>
    <mergeCell ref="J24:J25"/>
    <mergeCell ref="I26:I27"/>
    <mergeCell ref="J26:J27"/>
    <mergeCell ref="I28:I29"/>
    <mergeCell ref="J28:J29"/>
    <mergeCell ref="I5:I6"/>
    <mergeCell ref="J5:J6"/>
    <mergeCell ref="I20:I21"/>
    <mergeCell ref="J20:J21"/>
    <mergeCell ref="I22:I23"/>
    <mergeCell ref="J22:J23"/>
    <mergeCell ref="H113:H114"/>
    <mergeCell ref="B88:B89"/>
    <mergeCell ref="H88:H89"/>
    <mergeCell ref="H109:H110"/>
    <mergeCell ref="H104:H106"/>
    <mergeCell ref="H98:H99"/>
    <mergeCell ref="H94:H95"/>
    <mergeCell ref="H90:H91"/>
    <mergeCell ref="C113:C114"/>
    <mergeCell ref="C111:C112"/>
    <mergeCell ref="C109:C110"/>
    <mergeCell ref="G109:G110"/>
    <mergeCell ref="C107:C108"/>
    <mergeCell ref="D107:D108"/>
    <mergeCell ref="E107:E108"/>
    <mergeCell ref="F107:F108"/>
    <mergeCell ref="G107:G108"/>
    <mergeCell ref="H107:H108"/>
    <mergeCell ref="G90:G91"/>
    <mergeCell ref="H145:H146"/>
    <mergeCell ref="H138:H139"/>
    <mergeCell ref="H132:H133"/>
    <mergeCell ref="H128:H129"/>
    <mergeCell ref="H124:H125"/>
    <mergeCell ref="D113:D114"/>
    <mergeCell ref="E113:E114"/>
    <mergeCell ref="F113:F114"/>
    <mergeCell ref="G113:G114"/>
    <mergeCell ref="D111:D112"/>
    <mergeCell ref="E111:E112"/>
    <mergeCell ref="F111:F112"/>
    <mergeCell ref="G111:G112"/>
    <mergeCell ref="H111:H112"/>
    <mergeCell ref="D109:D110"/>
    <mergeCell ref="E109:E110"/>
    <mergeCell ref="F109:F110"/>
    <mergeCell ref="A144:M144"/>
    <mergeCell ref="A145:A146"/>
    <mergeCell ref="B145:B146"/>
    <mergeCell ref="C145:C146"/>
    <mergeCell ref="J98:J99"/>
    <mergeCell ref="I126:I127"/>
    <mergeCell ref="H126:H127"/>
    <mergeCell ref="H96:H97"/>
    <mergeCell ref="H100:H103"/>
    <mergeCell ref="A128:A129"/>
    <mergeCell ref="C128:C129"/>
    <mergeCell ref="D128:D129"/>
    <mergeCell ref="E128:E129"/>
    <mergeCell ref="F128:F129"/>
    <mergeCell ref="G128:G129"/>
    <mergeCell ref="A126:A127"/>
    <mergeCell ref="C126:C127"/>
    <mergeCell ref="D126:D127"/>
    <mergeCell ref="E126:E127"/>
    <mergeCell ref="F126:F127"/>
    <mergeCell ref="G126:G127"/>
    <mergeCell ref="A124:A125"/>
    <mergeCell ref="C124:C125"/>
    <mergeCell ref="A107:A108"/>
    <mergeCell ref="A120:A121"/>
    <mergeCell ref="C120:C121"/>
    <mergeCell ref="D120:D121"/>
    <mergeCell ref="E120:E121"/>
    <mergeCell ref="A130:A131"/>
    <mergeCell ref="C130:C131"/>
    <mergeCell ref="D130:D131"/>
    <mergeCell ref="E130:E131"/>
    <mergeCell ref="F130:F131"/>
    <mergeCell ref="G130:G131"/>
    <mergeCell ref="H130:H131"/>
    <mergeCell ref="A132:A133"/>
    <mergeCell ref="C132:C133"/>
    <mergeCell ref="D132:D133"/>
    <mergeCell ref="E132:E133"/>
    <mergeCell ref="F132:F133"/>
    <mergeCell ref="G132:G133"/>
    <mergeCell ref="E98:E99"/>
    <mergeCell ref="F98:F99"/>
    <mergeCell ref="G98:G99"/>
    <mergeCell ref="C122:C123"/>
    <mergeCell ref="D122:D123"/>
    <mergeCell ref="E122:E123"/>
    <mergeCell ref="F122:F123"/>
    <mergeCell ref="G122:G123"/>
    <mergeCell ref="H122:H123"/>
    <mergeCell ref="D90:D91"/>
    <mergeCell ref="E90:E91"/>
    <mergeCell ref="F90:F91"/>
    <mergeCell ref="A104:A106"/>
    <mergeCell ref="C104:C106"/>
    <mergeCell ref="D104:D106"/>
    <mergeCell ref="E104:E106"/>
    <mergeCell ref="F104:F106"/>
    <mergeCell ref="G104:G106"/>
    <mergeCell ref="A94:A95"/>
    <mergeCell ref="C94:C95"/>
    <mergeCell ref="D94:D95"/>
    <mergeCell ref="E94:E95"/>
    <mergeCell ref="F94:F95"/>
    <mergeCell ref="G94:G95"/>
    <mergeCell ref="A100:A103"/>
    <mergeCell ref="C100:C103"/>
    <mergeCell ref="D100:D103"/>
    <mergeCell ref="E100:E103"/>
    <mergeCell ref="F100:F103"/>
    <mergeCell ref="G100:G103"/>
    <mergeCell ref="A98:A99"/>
    <mergeCell ref="C98:C99"/>
    <mergeCell ref="D98:D99"/>
    <mergeCell ref="H79:H80"/>
    <mergeCell ref="B57:B58"/>
    <mergeCell ref="H57:H58"/>
    <mergeCell ref="A88:A89"/>
    <mergeCell ref="C88:C89"/>
    <mergeCell ref="D88:D89"/>
    <mergeCell ref="E88:E89"/>
    <mergeCell ref="F88:F89"/>
    <mergeCell ref="G88:G89"/>
    <mergeCell ref="A79:A80"/>
    <mergeCell ref="C79:C80"/>
    <mergeCell ref="D79:D80"/>
    <mergeCell ref="E79:E80"/>
    <mergeCell ref="F79:F80"/>
    <mergeCell ref="G79:G80"/>
    <mergeCell ref="H75:H76"/>
    <mergeCell ref="A77:A78"/>
    <mergeCell ref="C77:C78"/>
    <mergeCell ref="D77:D78"/>
    <mergeCell ref="E77:E78"/>
    <mergeCell ref="F77:F78"/>
    <mergeCell ref="G77:G78"/>
    <mergeCell ref="H77:H78"/>
    <mergeCell ref="A75:A76"/>
    <mergeCell ref="H71:H72"/>
    <mergeCell ref="A73:A74"/>
    <mergeCell ref="C73:C74"/>
    <mergeCell ref="D73:D74"/>
    <mergeCell ref="E73:E74"/>
    <mergeCell ref="F73:F74"/>
    <mergeCell ref="G73:G74"/>
    <mergeCell ref="H73:H74"/>
    <mergeCell ref="A71:A72"/>
    <mergeCell ref="C71:C72"/>
    <mergeCell ref="D71:D72"/>
    <mergeCell ref="E71:E72"/>
    <mergeCell ref="F71:F72"/>
    <mergeCell ref="G71:G72"/>
    <mergeCell ref="H65:H67"/>
    <mergeCell ref="A68:A70"/>
    <mergeCell ref="C68:C70"/>
    <mergeCell ref="D68:D70"/>
    <mergeCell ref="E68:E70"/>
    <mergeCell ref="F68:F70"/>
    <mergeCell ref="G68:G70"/>
    <mergeCell ref="H68:H70"/>
    <mergeCell ref="A65:A67"/>
    <mergeCell ref="C65:C67"/>
    <mergeCell ref="D65:D67"/>
    <mergeCell ref="E65:E67"/>
    <mergeCell ref="F65:F67"/>
    <mergeCell ref="G65:G67"/>
    <mergeCell ref="H59:H61"/>
    <mergeCell ref="A62:A64"/>
    <mergeCell ref="C62:C64"/>
    <mergeCell ref="D62:D64"/>
    <mergeCell ref="E62:E64"/>
    <mergeCell ref="F62:F64"/>
    <mergeCell ref="G62:G64"/>
    <mergeCell ref="H62:H64"/>
    <mergeCell ref="A59:A61"/>
    <mergeCell ref="C59:C61"/>
    <mergeCell ref="D59:D61"/>
    <mergeCell ref="E59:E61"/>
    <mergeCell ref="F59:F61"/>
    <mergeCell ref="G59:G61"/>
    <mergeCell ref="A38:A39"/>
    <mergeCell ref="C38:C39"/>
    <mergeCell ref="D38:D39"/>
    <mergeCell ref="E38:E39"/>
    <mergeCell ref="F38:F39"/>
    <mergeCell ref="G38:G39"/>
    <mergeCell ref="H38:H39"/>
    <mergeCell ref="A41:A42"/>
    <mergeCell ref="C41:C42"/>
    <mergeCell ref="D41:D42"/>
    <mergeCell ref="E41:E42"/>
    <mergeCell ref="F41:F42"/>
    <mergeCell ref="G41:G42"/>
    <mergeCell ref="F44:F45"/>
    <mergeCell ref="G44:G45"/>
    <mergeCell ref="C57:C58"/>
    <mergeCell ref="D57:D58"/>
    <mergeCell ref="A54:M54"/>
    <mergeCell ref="A57:A58"/>
    <mergeCell ref="E57:E58"/>
    <mergeCell ref="F57:F58"/>
    <mergeCell ref="H41:H42"/>
    <mergeCell ref="I46:I47"/>
    <mergeCell ref="J46:J47"/>
    <mergeCell ref="I57:I58"/>
    <mergeCell ref="J57:J58"/>
    <mergeCell ref="A5:A6"/>
    <mergeCell ref="C5:C6"/>
    <mergeCell ref="D5:D6"/>
    <mergeCell ref="E5:E6"/>
    <mergeCell ref="F5:F6"/>
    <mergeCell ref="G5:G6"/>
    <mergeCell ref="B5:B6"/>
    <mergeCell ref="H5:H6"/>
    <mergeCell ref="H22:H23"/>
    <mergeCell ref="A22:A23"/>
    <mergeCell ref="C22:C23"/>
    <mergeCell ref="D22:D23"/>
    <mergeCell ref="E22:E23"/>
    <mergeCell ref="F22:F23"/>
    <mergeCell ref="G22:G23"/>
    <mergeCell ref="A20:A21"/>
    <mergeCell ref="C20:C21"/>
    <mergeCell ref="D20:D21"/>
    <mergeCell ref="E20:E21"/>
    <mergeCell ref="F20:F21"/>
    <mergeCell ref="G20:G21"/>
    <mergeCell ref="H20:H21"/>
    <mergeCell ref="A24:A25"/>
    <mergeCell ref="C24:C25"/>
    <mergeCell ref="D24:D25"/>
    <mergeCell ref="E24:E25"/>
    <mergeCell ref="F24:F25"/>
    <mergeCell ref="G24:G25"/>
    <mergeCell ref="H24:H25"/>
    <mergeCell ref="L57:L58"/>
    <mergeCell ref="L59:L61"/>
    <mergeCell ref="L32:L33"/>
    <mergeCell ref="L35:L36"/>
    <mergeCell ref="H28:H29"/>
    <mergeCell ref="A26:A27"/>
    <mergeCell ref="C26:C27"/>
    <mergeCell ref="D26:D27"/>
    <mergeCell ref="E26:E27"/>
    <mergeCell ref="F26:F27"/>
    <mergeCell ref="G26:G27"/>
    <mergeCell ref="A35:A36"/>
    <mergeCell ref="C35:C36"/>
    <mergeCell ref="D35:D36"/>
    <mergeCell ref="E35:E36"/>
    <mergeCell ref="F35:F36"/>
    <mergeCell ref="G35:G36"/>
    <mergeCell ref="H26:H27"/>
    <mergeCell ref="A28:A29"/>
    <mergeCell ref="C28:C29"/>
    <mergeCell ref="D28:D29"/>
    <mergeCell ref="E28:E29"/>
    <mergeCell ref="F28:F29"/>
    <mergeCell ref="G28:G29"/>
    <mergeCell ref="H35:H36"/>
    <mergeCell ref="H30:H31"/>
    <mergeCell ref="A32:A33"/>
    <mergeCell ref="C32:C33"/>
    <mergeCell ref="D32:D33"/>
    <mergeCell ref="E32:E33"/>
    <mergeCell ref="F32:F33"/>
    <mergeCell ref="G32:G33"/>
    <mergeCell ref="H32:H33"/>
    <mergeCell ref="A30:A31"/>
    <mergeCell ref="C30:C31"/>
    <mergeCell ref="D30:D31"/>
    <mergeCell ref="E30:E31"/>
    <mergeCell ref="F30:F31"/>
    <mergeCell ref="G30:G3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38:L139"/>
    <mergeCell ref="H81:H82"/>
    <mergeCell ref="I81:I82"/>
    <mergeCell ref="J81:J82"/>
    <mergeCell ref="A96:A97"/>
    <mergeCell ref="C96:C97"/>
    <mergeCell ref="D96:D97"/>
    <mergeCell ref="A81:A82"/>
    <mergeCell ref="C81:C82"/>
    <mergeCell ref="D81:D82"/>
    <mergeCell ref="E81:E82"/>
    <mergeCell ref="F81:F82"/>
    <mergeCell ref="G81:G82"/>
    <mergeCell ref="A92:A93"/>
    <mergeCell ref="C92:C93"/>
    <mergeCell ref="D92:D93"/>
    <mergeCell ref="E92:E93"/>
    <mergeCell ref="F92:F93"/>
    <mergeCell ref="G92:G93"/>
    <mergeCell ref="H92:H93"/>
    <mergeCell ref="A90:A91"/>
    <mergeCell ref="C90:C91"/>
    <mergeCell ref="E96:E97"/>
    <mergeCell ref="F96:F97"/>
    <mergeCell ref="G96:G97"/>
  </mergeCells>
  <pageMargins left="1" right="1" top="1" bottom="1" header="0.5" footer="0.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abSelected="1" topLeftCell="A129" zoomScale="150" zoomScaleNormal="150" workbookViewId="0">
      <selection activeCell="A132" sqref="A132:H132"/>
    </sheetView>
  </sheetViews>
  <sheetFormatPr defaultColWidth="9.140625" defaultRowHeight="15"/>
  <cols>
    <col min="1" max="1" width="7.140625" style="4" customWidth="1"/>
    <col min="2" max="2" width="37.42578125" style="5" customWidth="1"/>
    <col min="3" max="3" width="10.85546875" style="1" customWidth="1"/>
    <col min="4" max="4" width="12.42578125" style="1" customWidth="1"/>
    <col min="5" max="5" width="8.140625" style="1" customWidth="1"/>
    <col min="6" max="6" width="13.85546875" style="1" customWidth="1"/>
    <col min="7" max="8" width="14" style="2" customWidth="1"/>
    <col min="9" max="9" width="10.85546875" style="1" bestFit="1" customWidth="1"/>
    <col min="10" max="16384" width="9.140625" style="1"/>
  </cols>
  <sheetData>
    <row r="1" spans="1:8">
      <c r="A1" s="132" t="s">
        <v>82</v>
      </c>
      <c r="B1" s="132"/>
      <c r="C1" s="132"/>
      <c r="D1" s="132"/>
      <c r="E1" s="132"/>
      <c r="F1" s="132"/>
      <c r="G1" s="132"/>
      <c r="H1" s="65"/>
    </row>
    <row r="2" spans="1:8">
      <c r="A2" s="132" t="s">
        <v>127</v>
      </c>
      <c r="B2" s="132"/>
      <c r="C2" s="132"/>
      <c r="D2" s="132"/>
      <c r="E2" s="132"/>
      <c r="F2" s="132"/>
      <c r="G2" s="132"/>
      <c r="H2" s="65"/>
    </row>
    <row r="3" spans="1:8">
      <c r="A3" s="50"/>
      <c r="B3" s="51"/>
      <c r="C3" s="52"/>
      <c r="D3" s="52"/>
      <c r="E3" s="52"/>
      <c r="F3" s="52"/>
      <c r="G3" s="53"/>
      <c r="H3" s="53"/>
    </row>
    <row r="4" spans="1:8" ht="15.75" thickBot="1">
      <c r="A4" s="168" t="s">
        <v>41</v>
      </c>
      <c r="B4" s="169"/>
      <c r="C4" s="169"/>
      <c r="D4" s="169"/>
      <c r="E4" s="169"/>
      <c r="F4" s="169"/>
      <c r="G4" s="169"/>
      <c r="H4" s="170"/>
    </row>
    <row r="5" spans="1:8">
      <c r="A5" s="79" t="s">
        <v>0</v>
      </c>
      <c r="B5" s="103" t="s">
        <v>40</v>
      </c>
      <c r="C5" s="81" t="s">
        <v>106</v>
      </c>
      <c r="D5" s="81" t="s">
        <v>1</v>
      </c>
      <c r="E5" s="81" t="s">
        <v>96</v>
      </c>
      <c r="F5" s="81" t="s">
        <v>97</v>
      </c>
      <c r="G5" s="156" t="s">
        <v>91</v>
      </c>
      <c r="H5" s="166" t="s">
        <v>134</v>
      </c>
    </row>
    <row r="6" spans="1:8" ht="29.25" customHeight="1" thickBot="1">
      <c r="A6" s="99"/>
      <c r="B6" s="104"/>
      <c r="C6" s="102"/>
      <c r="D6" s="102"/>
      <c r="E6" s="102"/>
      <c r="F6" s="102"/>
      <c r="G6" s="157"/>
      <c r="H6" s="167"/>
    </row>
    <row r="7" spans="1:8" ht="60.75" thickBot="1">
      <c r="A7" s="36">
        <v>1</v>
      </c>
      <c r="B7" s="17" t="s">
        <v>2</v>
      </c>
      <c r="C7" s="7">
        <v>462384</v>
      </c>
      <c r="D7" s="7" t="s">
        <v>3</v>
      </c>
      <c r="E7" s="7">
        <v>80</v>
      </c>
      <c r="F7" s="7">
        <v>3</v>
      </c>
      <c r="G7" s="66">
        <v>3.47</v>
      </c>
      <c r="H7" s="69">
        <f>ROUND((E7*G7),2)</f>
        <v>277.60000000000002</v>
      </c>
    </row>
    <row r="8" spans="1:8" ht="60.75" thickBot="1">
      <c r="A8" s="40">
        <v>2</v>
      </c>
      <c r="B8" s="17" t="s">
        <v>4</v>
      </c>
      <c r="C8" s="7">
        <v>462381</v>
      </c>
      <c r="D8" s="7" t="s">
        <v>3</v>
      </c>
      <c r="E8" s="7">
        <v>80</v>
      </c>
      <c r="F8" s="7">
        <v>3</v>
      </c>
      <c r="G8" s="66">
        <v>3.47</v>
      </c>
      <c r="H8" s="71">
        <f>ROUND((E8*G8),2)</f>
        <v>277.60000000000002</v>
      </c>
    </row>
    <row r="9" spans="1:8" ht="60.75" thickBot="1">
      <c r="A9" s="36">
        <v>3</v>
      </c>
      <c r="B9" s="17" t="s">
        <v>5</v>
      </c>
      <c r="C9" s="7">
        <v>462380</v>
      </c>
      <c r="D9" s="7" t="s">
        <v>3</v>
      </c>
      <c r="E9" s="7">
        <v>80</v>
      </c>
      <c r="F9" s="7">
        <v>3</v>
      </c>
      <c r="G9" s="66">
        <v>3.47</v>
      </c>
      <c r="H9" s="71">
        <f t="shared" ref="H9:H20" si="0">ROUND((E9*G9),2)</f>
        <v>277.60000000000002</v>
      </c>
    </row>
    <row r="10" spans="1:8" ht="45.75" thickBot="1">
      <c r="A10" s="36">
        <v>4</v>
      </c>
      <c r="B10" s="17" t="s">
        <v>6</v>
      </c>
      <c r="C10" s="7">
        <v>462379</v>
      </c>
      <c r="D10" s="7" t="s">
        <v>3</v>
      </c>
      <c r="E10" s="7">
        <v>80</v>
      </c>
      <c r="F10" s="7">
        <v>3</v>
      </c>
      <c r="G10" s="66">
        <v>2.86</v>
      </c>
      <c r="H10" s="71">
        <f>ROUND((E10*G10),2)</f>
        <v>228.8</v>
      </c>
    </row>
    <row r="11" spans="1:8" ht="60.75" thickBot="1">
      <c r="A11" s="40">
        <v>5</v>
      </c>
      <c r="B11" s="17" t="s">
        <v>7</v>
      </c>
      <c r="C11" s="7">
        <v>462383</v>
      </c>
      <c r="D11" s="7" t="s">
        <v>3</v>
      </c>
      <c r="E11" s="7">
        <v>80</v>
      </c>
      <c r="F11" s="7">
        <v>3</v>
      </c>
      <c r="G11" s="66">
        <v>3.1</v>
      </c>
      <c r="H11" s="71">
        <f t="shared" si="0"/>
        <v>248</v>
      </c>
    </row>
    <row r="12" spans="1:8" ht="45.75" thickBot="1">
      <c r="A12" s="40">
        <v>6</v>
      </c>
      <c r="B12" s="17" t="s">
        <v>8</v>
      </c>
      <c r="C12" s="12">
        <v>305735</v>
      </c>
      <c r="D12" s="7" t="s">
        <v>3</v>
      </c>
      <c r="E12" s="7">
        <v>250</v>
      </c>
      <c r="F12" s="7">
        <v>5</v>
      </c>
      <c r="G12" s="66">
        <v>3.03</v>
      </c>
      <c r="H12" s="71">
        <f t="shared" ref="H12:H18" si="1">ROUND((E12*G12),2)</f>
        <v>757.5</v>
      </c>
    </row>
    <row r="13" spans="1:8" ht="30.75" thickBot="1">
      <c r="A13" s="40">
        <v>7</v>
      </c>
      <c r="B13" s="17" t="s">
        <v>9</v>
      </c>
      <c r="C13" s="12">
        <v>217785</v>
      </c>
      <c r="D13" s="7" t="s">
        <v>3</v>
      </c>
      <c r="E13" s="7">
        <v>500</v>
      </c>
      <c r="F13" s="7">
        <v>5</v>
      </c>
      <c r="G13" s="66">
        <v>2.58</v>
      </c>
      <c r="H13" s="71">
        <f t="shared" si="1"/>
        <v>1290</v>
      </c>
    </row>
    <row r="14" spans="1:8" ht="30.75" thickBot="1">
      <c r="A14" s="40">
        <v>8</v>
      </c>
      <c r="B14" s="17" t="s">
        <v>10</v>
      </c>
      <c r="C14" s="12">
        <v>217784</v>
      </c>
      <c r="D14" s="12" t="s">
        <v>3</v>
      </c>
      <c r="E14" s="12">
        <v>300</v>
      </c>
      <c r="F14" s="7">
        <v>5</v>
      </c>
      <c r="G14" s="66">
        <v>2.58</v>
      </c>
      <c r="H14" s="71">
        <f t="shared" si="1"/>
        <v>774</v>
      </c>
    </row>
    <row r="15" spans="1:8" ht="45.75" thickBot="1">
      <c r="A15" s="40">
        <v>9</v>
      </c>
      <c r="B15" s="17" t="s">
        <v>11</v>
      </c>
      <c r="C15" s="12">
        <v>305734</v>
      </c>
      <c r="D15" s="12" t="s">
        <v>3</v>
      </c>
      <c r="E15" s="12">
        <v>250</v>
      </c>
      <c r="F15" s="12">
        <v>5</v>
      </c>
      <c r="G15" s="66">
        <v>2.8</v>
      </c>
      <c r="H15" s="71">
        <f t="shared" si="1"/>
        <v>700</v>
      </c>
    </row>
    <row r="16" spans="1:8" ht="45.75" thickBot="1">
      <c r="A16" s="40">
        <v>10</v>
      </c>
      <c r="B16" s="17" t="s">
        <v>12</v>
      </c>
      <c r="C16" s="12">
        <v>445485</v>
      </c>
      <c r="D16" s="12" t="s">
        <v>13</v>
      </c>
      <c r="E16" s="12">
        <v>15</v>
      </c>
      <c r="F16" s="12">
        <v>1</v>
      </c>
      <c r="G16" s="66">
        <v>9.77</v>
      </c>
      <c r="H16" s="71">
        <f t="shared" si="1"/>
        <v>146.55000000000001</v>
      </c>
    </row>
    <row r="17" spans="1:9" ht="30.75" thickBot="1">
      <c r="A17" s="40">
        <v>11</v>
      </c>
      <c r="B17" s="17" t="s">
        <v>14</v>
      </c>
      <c r="C17" s="12">
        <v>217776</v>
      </c>
      <c r="D17" s="35" t="s">
        <v>99</v>
      </c>
      <c r="E17" s="12">
        <v>15</v>
      </c>
      <c r="F17" s="12">
        <v>1</v>
      </c>
      <c r="G17" s="66">
        <v>8.51</v>
      </c>
      <c r="H17" s="71">
        <f t="shared" si="1"/>
        <v>127.65</v>
      </c>
    </row>
    <row r="18" spans="1:9" ht="75.75" thickBot="1">
      <c r="A18" s="40">
        <v>12</v>
      </c>
      <c r="B18" s="17" t="s">
        <v>16</v>
      </c>
      <c r="C18" s="12">
        <v>292281</v>
      </c>
      <c r="D18" s="12" t="s">
        <v>17</v>
      </c>
      <c r="E18" s="12">
        <v>250</v>
      </c>
      <c r="F18" s="12">
        <v>5</v>
      </c>
      <c r="G18" s="66">
        <v>1.2</v>
      </c>
      <c r="H18" s="71">
        <f t="shared" si="1"/>
        <v>300</v>
      </c>
    </row>
    <row r="19" spans="1:9" ht="30.75" thickBot="1">
      <c r="A19" s="40">
        <v>13</v>
      </c>
      <c r="B19" s="17" t="s">
        <v>18</v>
      </c>
      <c r="C19" s="12">
        <v>217777</v>
      </c>
      <c r="D19" s="12" t="s">
        <v>15</v>
      </c>
      <c r="E19" s="12">
        <v>40</v>
      </c>
      <c r="F19" s="12">
        <v>2</v>
      </c>
      <c r="G19" s="66">
        <v>10</v>
      </c>
      <c r="H19" s="71">
        <v>400</v>
      </c>
    </row>
    <row r="20" spans="1:9" ht="30">
      <c r="A20" s="82">
        <v>14</v>
      </c>
      <c r="B20" s="23" t="s">
        <v>19</v>
      </c>
      <c r="C20" s="84">
        <v>20460</v>
      </c>
      <c r="D20" s="84" t="s">
        <v>100</v>
      </c>
      <c r="E20" s="84">
        <v>600</v>
      </c>
      <c r="F20" s="84">
        <v>30</v>
      </c>
      <c r="G20" s="158">
        <v>2.69</v>
      </c>
      <c r="H20" s="171">
        <f t="shared" si="0"/>
        <v>1614</v>
      </c>
    </row>
    <row r="21" spans="1:9" ht="45.75" thickBot="1">
      <c r="A21" s="95"/>
      <c r="B21" s="17" t="s">
        <v>20</v>
      </c>
      <c r="C21" s="86"/>
      <c r="D21" s="86"/>
      <c r="E21" s="86"/>
      <c r="F21" s="86"/>
      <c r="G21" s="159"/>
      <c r="H21" s="172"/>
      <c r="I21" s="75"/>
    </row>
    <row r="22" spans="1:9" ht="30">
      <c r="A22" s="82">
        <v>15</v>
      </c>
      <c r="B22" s="23" t="s">
        <v>19</v>
      </c>
      <c r="C22" s="84">
        <v>20460</v>
      </c>
      <c r="D22" s="84" t="s">
        <v>100</v>
      </c>
      <c r="E22" s="84">
        <v>600</v>
      </c>
      <c r="F22" s="84">
        <v>20</v>
      </c>
      <c r="G22" s="158">
        <v>10.69</v>
      </c>
      <c r="H22" s="171">
        <f>ROUND((E22*G22),2)</f>
        <v>6414</v>
      </c>
    </row>
    <row r="23" spans="1:9" ht="60.75" thickBot="1">
      <c r="A23" s="87"/>
      <c r="B23" s="45" t="s">
        <v>22</v>
      </c>
      <c r="C23" s="97"/>
      <c r="D23" s="86"/>
      <c r="E23" s="97"/>
      <c r="F23" s="97"/>
      <c r="G23" s="159"/>
      <c r="H23" s="172"/>
    </row>
    <row r="24" spans="1:9" ht="30">
      <c r="A24" s="82">
        <v>16</v>
      </c>
      <c r="B24" s="23" t="s">
        <v>19</v>
      </c>
      <c r="C24" s="84">
        <v>20460</v>
      </c>
      <c r="D24" s="84" t="s">
        <v>100</v>
      </c>
      <c r="E24" s="84">
        <v>6</v>
      </c>
      <c r="F24" s="84">
        <v>2</v>
      </c>
      <c r="G24" s="158">
        <v>72.5</v>
      </c>
      <c r="H24" s="171">
        <f>ROUND((E24*G24),2)</f>
        <v>435</v>
      </c>
    </row>
    <row r="25" spans="1:9" ht="45.75" thickBot="1">
      <c r="A25" s="95"/>
      <c r="B25" s="17" t="s">
        <v>23</v>
      </c>
      <c r="C25" s="86"/>
      <c r="D25" s="86"/>
      <c r="E25" s="86"/>
      <c r="F25" s="86"/>
      <c r="G25" s="159"/>
      <c r="H25" s="172"/>
    </row>
    <row r="26" spans="1:9" ht="30">
      <c r="A26" s="82">
        <v>17</v>
      </c>
      <c r="B26" s="23" t="s">
        <v>19</v>
      </c>
      <c r="C26" s="84">
        <v>20460</v>
      </c>
      <c r="D26" s="84" t="s">
        <v>100</v>
      </c>
      <c r="E26" s="84">
        <v>70</v>
      </c>
      <c r="F26" s="84">
        <v>2</v>
      </c>
      <c r="G26" s="158">
        <v>14</v>
      </c>
      <c r="H26" s="171">
        <f>ROUND((E26*G26),2)</f>
        <v>980</v>
      </c>
    </row>
    <row r="27" spans="1:9" ht="45.75" thickBot="1">
      <c r="A27" s="95"/>
      <c r="B27" s="17" t="s">
        <v>24</v>
      </c>
      <c r="C27" s="86"/>
      <c r="D27" s="86"/>
      <c r="E27" s="86"/>
      <c r="F27" s="86"/>
      <c r="G27" s="159"/>
      <c r="H27" s="172"/>
    </row>
    <row r="28" spans="1:9" ht="30">
      <c r="A28" s="82">
        <v>18</v>
      </c>
      <c r="B28" s="23" t="s">
        <v>19</v>
      </c>
      <c r="C28" s="84">
        <v>20460</v>
      </c>
      <c r="D28" s="84" t="s">
        <v>100</v>
      </c>
      <c r="E28" s="84">
        <v>8</v>
      </c>
      <c r="F28" s="84">
        <v>1</v>
      </c>
      <c r="G28" s="158">
        <v>28</v>
      </c>
      <c r="H28" s="171">
        <f>ROUND((E28*G28),2)</f>
        <v>224</v>
      </c>
    </row>
    <row r="29" spans="1:9" ht="60.75" thickBot="1">
      <c r="A29" s="95"/>
      <c r="B29" s="17" t="s">
        <v>25</v>
      </c>
      <c r="C29" s="86"/>
      <c r="D29" s="86"/>
      <c r="E29" s="86"/>
      <c r="F29" s="86"/>
      <c r="G29" s="159"/>
      <c r="H29" s="172"/>
    </row>
    <row r="30" spans="1:9" ht="30">
      <c r="A30" s="82">
        <v>19</v>
      </c>
      <c r="B30" s="23" t="s">
        <v>19</v>
      </c>
      <c r="C30" s="84">
        <v>20460</v>
      </c>
      <c r="D30" s="84" t="s">
        <v>100</v>
      </c>
      <c r="E30" s="84">
        <v>25</v>
      </c>
      <c r="F30" s="84">
        <v>1</v>
      </c>
      <c r="G30" s="158">
        <v>37.5</v>
      </c>
      <c r="H30" s="171">
        <f>ROUND((E30*G30),2)</f>
        <v>937.5</v>
      </c>
    </row>
    <row r="31" spans="1:9" ht="91.5" customHeight="1" thickBot="1">
      <c r="A31" s="87"/>
      <c r="B31" s="45" t="s">
        <v>26</v>
      </c>
      <c r="C31" s="97"/>
      <c r="D31" s="86"/>
      <c r="E31" s="97"/>
      <c r="F31" s="97"/>
      <c r="G31" s="159"/>
      <c r="H31" s="172"/>
    </row>
    <row r="32" spans="1:9">
      <c r="A32" s="82">
        <v>20</v>
      </c>
      <c r="B32" s="23" t="s">
        <v>27</v>
      </c>
      <c r="C32" s="84">
        <v>150957</v>
      </c>
      <c r="D32" s="84" t="s">
        <v>101</v>
      </c>
      <c r="E32" s="84">
        <v>200</v>
      </c>
      <c r="F32" s="84">
        <v>4</v>
      </c>
      <c r="G32" s="158">
        <v>6.75</v>
      </c>
      <c r="H32" s="171">
        <f>ROUND((E32*G32),2)</f>
        <v>1350</v>
      </c>
    </row>
    <row r="33" spans="1:8" ht="39" customHeight="1" thickBot="1">
      <c r="A33" s="95"/>
      <c r="B33" s="17" t="s">
        <v>28</v>
      </c>
      <c r="C33" s="86"/>
      <c r="D33" s="86"/>
      <c r="E33" s="86"/>
      <c r="F33" s="86"/>
      <c r="G33" s="159"/>
      <c r="H33" s="172"/>
    </row>
    <row r="34" spans="1:8" ht="45.75" thickBot="1">
      <c r="A34" s="39">
        <v>21</v>
      </c>
      <c r="B34" s="46" t="s">
        <v>29</v>
      </c>
      <c r="C34" s="41">
        <v>343176</v>
      </c>
      <c r="D34" s="41" t="s">
        <v>100</v>
      </c>
      <c r="E34" s="41">
        <v>200</v>
      </c>
      <c r="F34" s="41">
        <v>2</v>
      </c>
      <c r="G34" s="67">
        <v>2.2000000000000002</v>
      </c>
      <c r="H34" s="70">
        <f>ROUND((E34*G34),2)</f>
        <v>440</v>
      </c>
    </row>
    <row r="35" spans="1:8">
      <c r="A35" s="82">
        <v>22</v>
      </c>
      <c r="B35" s="23" t="s">
        <v>30</v>
      </c>
      <c r="C35" s="84">
        <v>150854</v>
      </c>
      <c r="D35" s="84" t="s">
        <v>102</v>
      </c>
      <c r="E35" s="84">
        <v>100</v>
      </c>
      <c r="F35" s="84" t="s">
        <v>32</v>
      </c>
      <c r="G35" s="158">
        <v>24.83</v>
      </c>
      <c r="H35" s="173">
        <f>ROUND((E35*G35),2)</f>
        <v>2483</v>
      </c>
    </row>
    <row r="36" spans="1:8" ht="60.75" thickBot="1">
      <c r="A36" s="95"/>
      <c r="B36" s="17" t="s">
        <v>31</v>
      </c>
      <c r="C36" s="86"/>
      <c r="D36" s="86"/>
      <c r="E36" s="86"/>
      <c r="F36" s="86"/>
      <c r="G36" s="159"/>
      <c r="H36" s="174"/>
    </row>
    <row r="37" spans="1:8" ht="15.75" thickBot="1">
      <c r="A37" s="40">
        <v>23</v>
      </c>
      <c r="B37" s="17" t="s">
        <v>85</v>
      </c>
      <c r="C37" s="12">
        <v>5363</v>
      </c>
      <c r="D37" s="12" t="s">
        <v>98</v>
      </c>
      <c r="E37" s="12">
        <v>100</v>
      </c>
      <c r="F37" s="12">
        <v>1</v>
      </c>
      <c r="G37" s="68">
        <v>129.66999999999999</v>
      </c>
      <c r="H37" s="70">
        <f>ROUND((E37*G37),2)</f>
        <v>12967</v>
      </c>
    </row>
    <row r="38" spans="1:8">
      <c r="A38" s="82">
        <v>24</v>
      </c>
      <c r="B38" s="23" t="s">
        <v>33</v>
      </c>
      <c r="C38" s="84">
        <v>25623</v>
      </c>
      <c r="D38" s="84" t="s">
        <v>98</v>
      </c>
      <c r="E38" s="84">
        <v>10</v>
      </c>
      <c r="F38" s="84">
        <v>1</v>
      </c>
      <c r="G38" s="158">
        <v>139.66999999999999</v>
      </c>
      <c r="H38" s="173">
        <f>ROUND((E38*G38),2)</f>
        <v>1396.7</v>
      </c>
    </row>
    <row r="39" spans="1:8" ht="15.75" thickBot="1">
      <c r="A39" s="95"/>
      <c r="B39" s="17" t="s">
        <v>34</v>
      </c>
      <c r="C39" s="86"/>
      <c r="D39" s="86"/>
      <c r="E39" s="86"/>
      <c r="F39" s="86"/>
      <c r="G39" s="159"/>
      <c r="H39" s="174"/>
    </row>
    <row r="40" spans="1:8" ht="15.75" thickBot="1">
      <c r="A40" s="40">
        <v>25</v>
      </c>
      <c r="B40" s="17" t="s">
        <v>35</v>
      </c>
      <c r="C40" s="12">
        <v>22861</v>
      </c>
      <c r="D40" s="12" t="s">
        <v>98</v>
      </c>
      <c r="E40" s="12">
        <v>20</v>
      </c>
      <c r="F40" s="12">
        <v>1</v>
      </c>
      <c r="G40" s="68">
        <v>121</v>
      </c>
      <c r="H40" s="70">
        <f>ROUND((E40*G40),2)</f>
        <v>2420</v>
      </c>
    </row>
    <row r="41" spans="1:8" ht="30">
      <c r="A41" s="82">
        <v>26</v>
      </c>
      <c r="B41" s="23" t="s">
        <v>83</v>
      </c>
      <c r="C41" s="84">
        <v>8729</v>
      </c>
      <c r="D41" s="84" t="s">
        <v>98</v>
      </c>
      <c r="E41" s="84">
        <v>15</v>
      </c>
      <c r="F41" s="84">
        <v>2</v>
      </c>
      <c r="G41" s="158">
        <v>139.33000000000001</v>
      </c>
      <c r="H41" s="173">
        <f>ROUND((E41*G41),2)</f>
        <v>2089.9499999999998</v>
      </c>
    </row>
    <row r="42" spans="1:8" ht="15.75" thickBot="1">
      <c r="A42" s="95"/>
      <c r="B42" s="17" t="s">
        <v>36</v>
      </c>
      <c r="C42" s="86"/>
      <c r="D42" s="86"/>
      <c r="E42" s="86"/>
      <c r="F42" s="86"/>
      <c r="G42" s="159"/>
      <c r="H42" s="174"/>
    </row>
    <row r="43" spans="1:8" ht="30.75" thickBot="1">
      <c r="A43" s="40">
        <v>27</v>
      </c>
      <c r="B43" s="17" t="s">
        <v>103</v>
      </c>
      <c r="C43" s="12">
        <v>12955</v>
      </c>
      <c r="D43" s="12" t="s">
        <v>98</v>
      </c>
      <c r="E43" s="12">
        <v>3</v>
      </c>
      <c r="F43" s="12">
        <v>1</v>
      </c>
      <c r="G43" s="68">
        <v>245</v>
      </c>
      <c r="H43" s="70">
        <f>ROUND((E43*G43),2)</f>
        <v>735</v>
      </c>
    </row>
    <row r="44" spans="1:8" ht="30">
      <c r="A44" s="82">
        <v>28</v>
      </c>
      <c r="B44" s="23" t="s">
        <v>104</v>
      </c>
      <c r="C44" s="84">
        <v>12637</v>
      </c>
      <c r="D44" s="84" t="s">
        <v>98</v>
      </c>
      <c r="E44" s="84">
        <v>20</v>
      </c>
      <c r="F44" s="84">
        <v>2</v>
      </c>
      <c r="G44" s="158">
        <v>178.1</v>
      </c>
      <c r="H44" s="173">
        <f>ROUND((E44*G44),2)</f>
        <v>3562</v>
      </c>
    </row>
    <row r="45" spans="1:8" ht="15.75" thickBot="1">
      <c r="A45" s="95"/>
      <c r="B45" s="17" t="s">
        <v>37</v>
      </c>
      <c r="C45" s="86"/>
      <c r="D45" s="86"/>
      <c r="E45" s="86"/>
      <c r="F45" s="86"/>
      <c r="G45" s="159"/>
      <c r="H45" s="174"/>
    </row>
    <row r="46" spans="1:8" ht="30">
      <c r="A46" s="82">
        <v>29</v>
      </c>
      <c r="B46" s="23" t="s">
        <v>38</v>
      </c>
      <c r="C46" s="84">
        <v>5380</v>
      </c>
      <c r="D46" s="84" t="s">
        <v>98</v>
      </c>
      <c r="E46" s="84">
        <v>20</v>
      </c>
      <c r="F46" s="84">
        <v>2</v>
      </c>
      <c r="G46" s="158">
        <v>98.64</v>
      </c>
      <c r="H46" s="173">
        <f>ROUND((E46*G46),2)</f>
        <v>1972.8</v>
      </c>
    </row>
    <row r="47" spans="1:8" ht="15.75" thickBot="1">
      <c r="A47" s="95"/>
      <c r="B47" s="17" t="s">
        <v>39</v>
      </c>
      <c r="C47" s="86"/>
      <c r="D47" s="86"/>
      <c r="E47" s="86"/>
      <c r="F47" s="86"/>
      <c r="G47" s="159"/>
      <c r="H47" s="174"/>
    </row>
    <row r="48" spans="1:8" ht="15.75" thickBot="1">
      <c r="H48" s="73">
        <f>ROUND(SUM(H7:H47),2)</f>
        <v>45826.25</v>
      </c>
    </row>
    <row r="49" spans="1:8" ht="15" customHeight="1">
      <c r="A49" s="28"/>
      <c r="B49" s="28"/>
      <c r="C49" s="28"/>
      <c r="D49" s="28"/>
      <c r="E49" s="28"/>
      <c r="F49" s="28"/>
      <c r="G49" s="28"/>
      <c r="H49" s="28"/>
    </row>
    <row r="50" spans="1:8" ht="15.75" thickBot="1">
      <c r="A50" s="177" t="s">
        <v>56</v>
      </c>
      <c r="B50" s="170"/>
      <c r="C50" s="170"/>
      <c r="D50" s="170"/>
      <c r="E50" s="170"/>
      <c r="F50" s="170"/>
      <c r="G50" s="170"/>
      <c r="H50" s="170"/>
    </row>
    <row r="51" spans="1:8">
      <c r="A51" s="79" t="s">
        <v>0</v>
      </c>
      <c r="B51" s="103" t="s">
        <v>40</v>
      </c>
      <c r="C51" s="81" t="s">
        <v>106</v>
      </c>
      <c r="D51" s="81" t="s">
        <v>1</v>
      </c>
      <c r="E51" s="81" t="s">
        <v>96</v>
      </c>
      <c r="F51" s="81" t="s">
        <v>97</v>
      </c>
      <c r="G51" s="156" t="s">
        <v>91</v>
      </c>
      <c r="H51" s="166" t="s">
        <v>134</v>
      </c>
    </row>
    <row r="52" spans="1:8" ht="35.25" customHeight="1" thickBot="1">
      <c r="A52" s="99"/>
      <c r="B52" s="104"/>
      <c r="C52" s="102"/>
      <c r="D52" s="102"/>
      <c r="E52" s="102"/>
      <c r="F52" s="102"/>
      <c r="G52" s="157"/>
      <c r="H52" s="167"/>
    </row>
    <row r="53" spans="1:8">
      <c r="A53" s="78">
        <v>30</v>
      </c>
      <c r="B53" s="18" t="s">
        <v>42</v>
      </c>
      <c r="C53" s="80">
        <v>22888</v>
      </c>
      <c r="D53" s="80" t="s">
        <v>98</v>
      </c>
      <c r="E53" s="80">
        <v>16</v>
      </c>
      <c r="F53" s="80">
        <v>2</v>
      </c>
      <c r="G53" s="160">
        <v>295</v>
      </c>
      <c r="H53" s="176">
        <f>ROUND((E53*G53),2)</f>
        <v>4720</v>
      </c>
    </row>
    <row r="54" spans="1:8" ht="120">
      <c r="A54" s="79"/>
      <c r="B54" s="18" t="s">
        <v>43</v>
      </c>
      <c r="C54" s="81"/>
      <c r="D54" s="81"/>
      <c r="E54" s="81"/>
      <c r="F54" s="81"/>
      <c r="G54" s="161"/>
      <c r="H54" s="176"/>
    </row>
    <row r="55" spans="1:8" ht="60.75" thickBot="1">
      <c r="A55" s="79"/>
      <c r="B55" s="19" t="s">
        <v>44</v>
      </c>
      <c r="C55" s="81"/>
      <c r="D55" s="81"/>
      <c r="E55" s="81"/>
      <c r="F55" s="81"/>
      <c r="G55" s="161"/>
      <c r="H55" s="176"/>
    </row>
    <row r="56" spans="1:8" ht="15" customHeight="1">
      <c r="A56" s="82">
        <v>31</v>
      </c>
      <c r="B56" s="18" t="s">
        <v>45</v>
      </c>
      <c r="C56" s="80">
        <v>24376</v>
      </c>
      <c r="D56" s="80" t="s">
        <v>98</v>
      </c>
      <c r="E56" s="80">
        <v>5</v>
      </c>
      <c r="F56" s="80">
        <v>1</v>
      </c>
      <c r="G56" s="160">
        <v>708</v>
      </c>
      <c r="H56" s="176">
        <f>ROUND((E56*G56),2)</f>
        <v>3540</v>
      </c>
    </row>
    <row r="57" spans="1:8" ht="128.25" customHeight="1">
      <c r="A57" s="87"/>
      <c r="B57" s="18" t="s">
        <v>46</v>
      </c>
      <c r="C57" s="81"/>
      <c r="D57" s="81"/>
      <c r="E57" s="81"/>
      <c r="F57" s="81"/>
      <c r="G57" s="161"/>
      <c r="H57" s="176"/>
    </row>
    <row r="58" spans="1:8" ht="73.5" customHeight="1" thickBot="1">
      <c r="A58" s="87"/>
      <c r="B58" s="19" t="s">
        <v>47</v>
      </c>
      <c r="C58" s="81"/>
      <c r="D58" s="81"/>
      <c r="E58" s="81"/>
      <c r="F58" s="81"/>
      <c r="G58" s="161"/>
      <c r="H58" s="176"/>
    </row>
    <row r="59" spans="1:8">
      <c r="A59" s="78">
        <v>32</v>
      </c>
      <c r="B59" s="18" t="s">
        <v>45</v>
      </c>
      <c r="C59" s="80">
        <v>24376</v>
      </c>
      <c r="D59" s="80" t="s">
        <v>98</v>
      </c>
      <c r="E59" s="80">
        <v>8</v>
      </c>
      <c r="F59" s="80">
        <v>1</v>
      </c>
      <c r="G59" s="158">
        <v>698</v>
      </c>
      <c r="H59" s="176">
        <f>ROUND((E59*G59),2)</f>
        <v>5584</v>
      </c>
    </row>
    <row r="60" spans="1:8" ht="119.25" customHeight="1">
      <c r="A60" s="79"/>
      <c r="B60" s="18" t="s">
        <v>48</v>
      </c>
      <c r="C60" s="81"/>
      <c r="D60" s="81"/>
      <c r="E60" s="81"/>
      <c r="F60" s="81"/>
      <c r="G60" s="162"/>
      <c r="H60" s="176"/>
    </row>
    <row r="61" spans="1:8" ht="90.75" customHeight="1" thickBot="1">
      <c r="A61" s="79"/>
      <c r="B61" s="19" t="s">
        <v>47</v>
      </c>
      <c r="C61" s="81"/>
      <c r="D61" s="81"/>
      <c r="E61" s="81"/>
      <c r="F61" s="81"/>
      <c r="G61" s="162"/>
      <c r="H61" s="176"/>
    </row>
    <row r="62" spans="1:8">
      <c r="A62" s="78">
        <v>33</v>
      </c>
      <c r="B62" s="18" t="s">
        <v>45</v>
      </c>
      <c r="C62" s="80">
        <v>24376</v>
      </c>
      <c r="D62" s="80" t="s">
        <v>98</v>
      </c>
      <c r="E62" s="80">
        <v>3</v>
      </c>
      <c r="F62" s="80">
        <v>1</v>
      </c>
      <c r="G62" s="158">
        <v>700</v>
      </c>
      <c r="H62" s="176">
        <f>ROUND((E62*G62),2)</f>
        <v>2100</v>
      </c>
    </row>
    <row r="63" spans="1:8" ht="135">
      <c r="A63" s="79"/>
      <c r="B63" s="18" t="s">
        <v>49</v>
      </c>
      <c r="C63" s="81"/>
      <c r="D63" s="81"/>
      <c r="E63" s="81"/>
      <c r="F63" s="81"/>
      <c r="G63" s="162"/>
      <c r="H63" s="176"/>
    </row>
    <row r="64" spans="1:8" ht="106.5" customHeight="1" thickBot="1">
      <c r="A64" s="79"/>
      <c r="B64" s="18" t="s">
        <v>50</v>
      </c>
      <c r="C64" s="81"/>
      <c r="D64" s="81"/>
      <c r="E64" s="81"/>
      <c r="F64" s="81"/>
      <c r="G64" s="162"/>
      <c r="H64" s="176"/>
    </row>
    <row r="65" spans="1:8" ht="30">
      <c r="A65" s="82">
        <v>34</v>
      </c>
      <c r="B65" s="18" t="s">
        <v>51</v>
      </c>
      <c r="C65" s="80">
        <v>17809</v>
      </c>
      <c r="D65" s="80" t="s">
        <v>98</v>
      </c>
      <c r="E65" s="80">
        <v>4</v>
      </c>
      <c r="F65" s="80">
        <v>1</v>
      </c>
      <c r="G65" s="160">
        <v>870</v>
      </c>
      <c r="H65" s="176">
        <f>ROUND((E65*G65),2)</f>
        <v>3480</v>
      </c>
    </row>
    <row r="66" spans="1:8" ht="197.1" customHeight="1" thickBot="1">
      <c r="A66" s="87"/>
      <c r="B66" s="19" t="s">
        <v>108</v>
      </c>
      <c r="C66" s="81"/>
      <c r="D66" s="81"/>
      <c r="E66" s="81"/>
      <c r="F66" s="81"/>
      <c r="G66" s="161"/>
      <c r="H66" s="176"/>
    </row>
    <row r="67" spans="1:8" ht="30">
      <c r="A67" s="82">
        <v>35</v>
      </c>
      <c r="B67" s="18" t="s">
        <v>52</v>
      </c>
      <c r="C67" s="84">
        <v>17809</v>
      </c>
      <c r="D67" s="80" t="s">
        <v>98</v>
      </c>
      <c r="E67" s="80">
        <v>3</v>
      </c>
      <c r="F67" s="80">
        <v>1</v>
      </c>
      <c r="G67" s="160">
        <v>452</v>
      </c>
      <c r="H67" s="176">
        <f>ROUND((E67*G67),2)</f>
        <v>1356</v>
      </c>
    </row>
    <row r="68" spans="1:8" ht="210.75" thickBot="1">
      <c r="A68" s="87"/>
      <c r="B68" s="19" t="s">
        <v>109</v>
      </c>
      <c r="C68" s="97"/>
      <c r="D68" s="81"/>
      <c r="E68" s="81"/>
      <c r="F68" s="81"/>
      <c r="G68" s="161"/>
      <c r="H68" s="176"/>
    </row>
    <row r="69" spans="1:8" ht="30">
      <c r="A69" s="82">
        <v>36</v>
      </c>
      <c r="B69" s="18" t="s">
        <v>52</v>
      </c>
      <c r="C69" s="84">
        <v>17809</v>
      </c>
      <c r="D69" s="80" t="s">
        <v>98</v>
      </c>
      <c r="E69" s="80">
        <v>8</v>
      </c>
      <c r="F69" s="80">
        <v>1</v>
      </c>
      <c r="G69" s="160">
        <v>540</v>
      </c>
      <c r="H69" s="176">
        <f>ROUND((E69*G69),2)</f>
        <v>4320</v>
      </c>
    </row>
    <row r="70" spans="1:8" ht="165.75" thickBot="1">
      <c r="A70" s="95"/>
      <c r="B70" s="20" t="s">
        <v>110</v>
      </c>
      <c r="C70" s="86"/>
      <c r="D70" s="102"/>
      <c r="E70" s="102"/>
      <c r="F70" s="102"/>
      <c r="G70" s="161"/>
      <c r="H70" s="176"/>
    </row>
    <row r="71" spans="1:8" ht="30">
      <c r="A71" s="82">
        <v>37</v>
      </c>
      <c r="B71" s="18" t="s">
        <v>53</v>
      </c>
      <c r="C71" s="84">
        <v>15814</v>
      </c>
      <c r="D71" s="84" t="s">
        <v>102</v>
      </c>
      <c r="E71" s="84">
        <v>100</v>
      </c>
      <c r="F71" s="80" t="s">
        <v>32</v>
      </c>
      <c r="G71" s="160">
        <v>19</v>
      </c>
      <c r="H71" s="176">
        <f>ROUND((E71*G71),2)</f>
        <v>1900</v>
      </c>
    </row>
    <row r="72" spans="1:8" ht="45.75" thickBot="1">
      <c r="A72" s="95"/>
      <c r="B72" s="20" t="s">
        <v>54</v>
      </c>
      <c r="C72" s="86"/>
      <c r="D72" s="86"/>
      <c r="E72" s="86"/>
      <c r="F72" s="102"/>
      <c r="G72" s="163"/>
      <c r="H72" s="176"/>
    </row>
    <row r="73" spans="1:8">
      <c r="A73" s="82">
        <v>38</v>
      </c>
      <c r="B73" s="47" t="s">
        <v>42</v>
      </c>
      <c r="C73" s="84">
        <v>22888</v>
      </c>
      <c r="D73" s="84" t="s">
        <v>98</v>
      </c>
      <c r="E73" s="84">
        <v>20</v>
      </c>
      <c r="F73" s="84">
        <v>2</v>
      </c>
      <c r="G73" s="158">
        <v>293.33</v>
      </c>
      <c r="H73" s="176">
        <f>ROUND((E73*G73),2)</f>
        <v>5866.6</v>
      </c>
    </row>
    <row r="74" spans="1:8" ht="45.75" thickBot="1">
      <c r="A74" s="83"/>
      <c r="B74" s="48" t="s">
        <v>55</v>
      </c>
      <c r="C74" s="85"/>
      <c r="D74" s="85"/>
      <c r="E74" s="85"/>
      <c r="F74" s="85"/>
      <c r="G74" s="164"/>
      <c r="H74" s="176"/>
    </row>
    <row r="75" spans="1:8">
      <c r="A75" s="82">
        <v>39</v>
      </c>
      <c r="B75" s="47" t="s">
        <v>42</v>
      </c>
      <c r="C75" s="84">
        <v>22888</v>
      </c>
      <c r="D75" s="84" t="s">
        <v>102</v>
      </c>
      <c r="E75" s="84">
        <v>1000</v>
      </c>
      <c r="F75" s="84">
        <v>200</v>
      </c>
      <c r="G75" s="158">
        <v>90</v>
      </c>
      <c r="H75" s="176">
        <f>ROUND((E75*G75),2)</f>
        <v>90000</v>
      </c>
    </row>
    <row r="76" spans="1:8" ht="138" customHeight="1" thickBot="1">
      <c r="A76" s="83"/>
      <c r="B76" s="48" t="s">
        <v>111</v>
      </c>
      <c r="C76" s="85"/>
      <c r="D76" s="86"/>
      <c r="E76" s="85"/>
      <c r="F76" s="85"/>
      <c r="G76" s="164"/>
      <c r="H76" s="176"/>
    </row>
    <row r="77" spans="1:8" ht="15.75" thickBot="1">
      <c r="H77" s="73">
        <f>ROUND(SUM(H53:H76),2)</f>
        <v>122866.6</v>
      </c>
    </row>
    <row r="78" spans="1:8" ht="189.95" customHeight="1"/>
    <row r="79" spans="1:8" ht="15.75" thickBot="1">
      <c r="A79" s="177" t="s">
        <v>70</v>
      </c>
      <c r="B79" s="170"/>
      <c r="C79" s="170"/>
      <c r="D79" s="170"/>
      <c r="E79" s="170"/>
      <c r="F79" s="170"/>
      <c r="G79" s="170"/>
      <c r="H79" s="170"/>
    </row>
    <row r="80" spans="1:8">
      <c r="A80" s="78" t="s">
        <v>0</v>
      </c>
      <c r="B80" s="112" t="s">
        <v>40</v>
      </c>
      <c r="C80" s="80" t="s">
        <v>106</v>
      </c>
      <c r="D80" s="80" t="s">
        <v>1</v>
      </c>
      <c r="E80" s="80" t="s">
        <v>96</v>
      </c>
      <c r="F80" s="80" t="s">
        <v>97</v>
      </c>
      <c r="G80" s="165" t="s">
        <v>91</v>
      </c>
      <c r="H80" s="166" t="s">
        <v>134</v>
      </c>
    </row>
    <row r="81" spans="1:8" ht="39" customHeight="1" thickBot="1">
      <c r="A81" s="99"/>
      <c r="B81" s="104"/>
      <c r="C81" s="102"/>
      <c r="D81" s="102"/>
      <c r="E81" s="102"/>
      <c r="F81" s="102"/>
      <c r="G81" s="157"/>
      <c r="H81" s="167"/>
    </row>
    <row r="82" spans="1:8" ht="18.75" customHeight="1">
      <c r="A82" s="78">
        <v>40</v>
      </c>
      <c r="B82" s="23" t="s">
        <v>57</v>
      </c>
      <c r="C82" s="80">
        <v>19194</v>
      </c>
      <c r="D82" s="80" t="s">
        <v>98</v>
      </c>
      <c r="E82" s="80">
        <v>10</v>
      </c>
      <c r="F82" s="80">
        <v>1</v>
      </c>
      <c r="G82" s="160">
        <v>373.26</v>
      </c>
      <c r="H82" s="175">
        <f>ROUND((E82*G82),2)</f>
        <v>3732.6</v>
      </c>
    </row>
    <row r="83" spans="1:8" ht="128.25" customHeight="1" thickBot="1">
      <c r="A83" s="79"/>
      <c r="B83" s="45" t="s">
        <v>58</v>
      </c>
      <c r="C83" s="81"/>
      <c r="D83" s="81"/>
      <c r="E83" s="81"/>
      <c r="F83" s="81"/>
      <c r="G83" s="161"/>
      <c r="H83" s="175"/>
    </row>
    <row r="84" spans="1:8" ht="22.5" customHeight="1">
      <c r="A84" s="82">
        <v>41</v>
      </c>
      <c r="B84" s="23" t="s">
        <v>57</v>
      </c>
      <c r="C84" s="80">
        <v>19194</v>
      </c>
      <c r="D84" s="80" t="s">
        <v>98</v>
      </c>
      <c r="E84" s="80">
        <v>5</v>
      </c>
      <c r="F84" s="80">
        <v>1</v>
      </c>
      <c r="G84" s="160">
        <v>353.26</v>
      </c>
      <c r="H84" s="175">
        <f>ROUND((E84*G84),2)</f>
        <v>1766.3</v>
      </c>
    </row>
    <row r="85" spans="1:8" ht="121.5" customHeight="1" thickBot="1">
      <c r="A85" s="87"/>
      <c r="B85" s="45" t="s">
        <v>59</v>
      </c>
      <c r="C85" s="81"/>
      <c r="D85" s="81"/>
      <c r="E85" s="81"/>
      <c r="F85" s="81"/>
      <c r="G85" s="161"/>
      <c r="H85" s="175"/>
    </row>
    <row r="86" spans="1:8" ht="36.75" customHeight="1">
      <c r="A86" s="78">
        <v>42</v>
      </c>
      <c r="B86" s="23" t="s">
        <v>86</v>
      </c>
      <c r="C86" s="80">
        <v>12688</v>
      </c>
      <c r="D86" s="80" t="s">
        <v>21</v>
      </c>
      <c r="E86" s="80">
        <v>200</v>
      </c>
      <c r="F86" s="80">
        <v>5</v>
      </c>
      <c r="G86" s="160">
        <v>4.07</v>
      </c>
      <c r="H86" s="175">
        <f>ROUND((E86*G86),2)</f>
        <v>814</v>
      </c>
    </row>
    <row r="87" spans="1:8" ht="102" customHeight="1" thickBot="1">
      <c r="A87" s="79"/>
      <c r="B87" s="45" t="s">
        <v>60</v>
      </c>
      <c r="C87" s="81"/>
      <c r="D87" s="81"/>
      <c r="E87" s="81"/>
      <c r="F87" s="81"/>
      <c r="G87" s="161"/>
      <c r="H87" s="175"/>
    </row>
    <row r="88" spans="1:8" ht="30">
      <c r="A88" s="78">
        <v>43</v>
      </c>
      <c r="B88" s="23" t="s">
        <v>61</v>
      </c>
      <c r="C88" s="80">
        <v>12556</v>
      </c>
      <c r="D88" s="80" t="s">
        <v>98</v>
      </c>
      <c r="E88" s="80">
        <v>10</v>
      </c>
      <c r="F88" s="80">
        <v>1</v>
      </c>
      <c r="G88" s="160">
        <v>1075</v>
      </c>
      <c r="H88" s="175">
        <f>ROUND((E88*G88),2)</f>
        <v>10750</v>
      </c>
    </row>
    <row r="89" spans="1:8" ht="224.25" customHeight="1" thickBot="1">
      <c r="A89" s="79"/>
      <c r="B89" s="45" t="s">
        <v>62</v>
      </c>
      <c r="C89" s="81"/>
      <c r="D89" s="81"/>
      <c r="E89" s="81"/>
      <c r="F89" s="81"/>
      <c r="G89" s="161"/>
      <c r="H89" s="175"/>
    </row>
    <row r="90" spans="1:8" ht="30">
      <c r="A90" s="82">
        <v>44</v>
      </c>
      <c r="B90" s="23" t="s">
        <v>61</v>
      </c>
      <c r="C90" s="80">
        <v>12556</v>
      </c>
      <c r="D90" s="80" t="s">
        <v>98</v>
      </c>
      <c r="E90" s="80">
        <v>5</v>
      </c>
      <c r="F90" s="80">
        <v>1</v>
      </c>
      <c r="G90" s="160">
        <v>560</v>
      </c>
      <c r="H90" s="175">
        <f>ROUND((E90*G90),2)</f>
        <v>2800</v>
      </c>
    </row>
    <row r="91" spans="1:8" ht="91.5" customHeight="1" thickBot="1">
      <c r="A91" s="87"/>
      <c r="B91" s="45" t="s">
        <v>63</v>
      </c>
      <c r="C91" s="81"/>
      <c r="D91" s="81"/>
      <c r="E91" s="81"/>
      <c r="F91" s="81"/>
      <c r="G91" s="161"/>
      <c r="H91" s="175"/>
    </row>
    <row r="92" spans="1:8" ht="30">
      <c r="A92" s="82">
        <v>45</v>
      </c>
      <c r="B92" s="23" t="s">
        <v>61</v>
      </c>
      <c r="C92" s="84">
        <v>12556</v>
      </c>
      <c r="D92" s="80" t="s">
        <v>98</v>
      </c>
      <c r="E92" s="80">
        <v>5</v>
      </c>
      <c r="F92" s="80">
        <v>1</v>
      </c>
      <c r="G92" s="160">
        <v>455</v>
      </c>
      <c r="H92" s="175">
        <f>ROUND((E92*G92),2)</f>
        <v>2275</v>
      </c>
    </row>
    <row r="93" spans="1:8" ht="240">
      <c r="A93" s="87"/>
      <c r="B93" s="23" t="s">
        <v>64</v>
      </c>
      <c r="C93" s="97"/>
      <c r="D93" s="81"/>
      <c r="E93" s="81"/>
      <c r="F93" s="81"/>
      <c r="G93" s="161"/>
      <c r="H93" s="175"/>
    </row>
    <row r="94" spans="1:8" ht="51" customHeight="1">
      <c r="A94" s="87"/>
      <c r="B94" s="23" t="s">
        <v>65</v>
      </c>
      <c r="C94" s="97"/>
      <c r="D94" s="81"/>
      <c r="E94" s="81"/>
      <c r="F94" s="81"/>
      <c r="G94" s="161"/>
      <c r="H94" s="175"/>
    </row>
    <row r="95" spans="1:8" ht="48" customHeight="1" thickBot="1">
      <c r="A95" s="87"/>
      <c r="B95" s="45" t="s">
        <v>66</v>
      </c>
      <c r="C95" s="97"/>
      <c r="D95" s="81"/>
      <c r="E95" s="81"/>
      <c r="F95" s="81"/>
      <c r="G95" s="161"/>
      <c r="H95" s="175"/>
    </row>
    <row r="96" spans="1:8" ht="30">
      <c r="A96" s="82">
        <v>46</v>
      </c>
      <c r="B96" s="23" t="s">
        <v>61</v>
      </c>
      <c r="C96" s="84">
        <v>12556</v>
      </c>
      <c r="D96" s="80" t="s">
        <v>98</v>
      </c>
      <c r="E96" s="80">
        <v>12</v>
      </c>
      <c r="F96" s="80">
        <v>1</v>
      </c>
      <c r="G96" s="160">
        <v>178.42</v>
      </c>
      <c r="H96" s="175">
        <f>ROUND((E96*G96),2)</f>
        <v>2141.04</v>
      </c>
    </row>
    <row r="97" spans="1:8" ht="36" customHeight="1">
      <c r="A97" s="87"/>
      <c r="B97" s="23" t="s">
        <v>67</v>
      </c>
      <c r="C97" s="97"/>
      <c r="D97" s="81"/>
      <c r="E97" s="81"/>
      <c r="F97" s="81"/>
      <c r="G97" s="161"/>
      <c r="H97" s="175"/>
    </row>
    <row r="98" spans="1:8" ht="93.95" customHeight="1" thickBot="1">
      <c r="A98" s="87"/>
      <c r="B98" s="45" t="s">
        <v>68</v>
      </c>
      <c r="C98" s="97"/>
      <c r="D98" s="81"/>
      <c r="E98" s="81"/>
      <c r="F98" s="81"/>
      <c r="G98" s="161"/>
      <c r="H98" s="175"/>
    </row>
    <row r="99" spans="1:8" ht="30">
      <c r="A99" s="82">
        <v>47</v>
      </c>
      <c r="B99" s="23" t="s">
        <v>61</v>
      </c>
      <c r="C99" s="84">
        <v>12556</v>
      </c>
      <c r="D99" s="84" t="s">
        <v>98</v>
      </c>
      <c r="E99" s="84">
        <v>6</v>
      </c>
      <c r="F99" s="80">
        <v>1</v>
      </c>
      <c r="G99" s="160">
        <v>1068.22</v>
      </c>
      <c r="H99" s="175">
        <f>ROUND((E99*G99),2)</f>
        <v>6409.32</v>
      </c>
    </row>
    <row r="100" spans="1:8" ht="126.95" customHeight="1" thickBot="1">
      <c r="A100" s="87"/>
      <c r="B100" s="45" t="s">
        <v>112</v>
      </c>
      <c r="C100" s="97"/>
      <c r="D100" s="97"/>
      <c r="E100" s="97"/>
      <c r="F100" s="81"/>
      <c r="G100" s="161"/>
      <c r="H100" s="175"/>
    </row>
    <row r="101" spans="1:8" ht="30">
      <c r="A101" s="82">
        <v>48</v>
      </c>
      <c r="B101" s="23" t="s">
        <v>93</v>
      </c>
      <c r="C101" s="84">
        <v>12556</v>
      </c>
      <c r="D101" s="84" t="s">
        <v>98</v>
      </c>
      <c r="E101" s="84">
        <v>5</v>
      </c>
      <c r="F101" s="84">
        <v>1</v>
      </c>
      <c r="G101" s="158">
        <v>583.58000000000004</v>
      </c>
      <c r="H101" s="175">
        <f>ROUND((E101*G101),2)</f>
        <v>2917.9</v>
      </c>
    </row>
    <row r="102" spans="1:8" ht="291" customHeight="1" thickBot="1">
      <c r="A102" s="95"/>
      <c r="B102" s="17" t="s">
        <v>69</v>
      </c>
      <c r="C102" s="86"/>
      <c r="D102" s="86"/>
      <c r="E102" s="86"/>
      <c r="F102" s="86"/>
      <c r="G102" s="159"/>
      <c r="H102" s="175"/>
    </row>
    <row r="103" spans="1:8" ht="30">
      <c r="A103" s="82">
        <v>49</v>
      </c>
      <c r="B103" s="23" t="s">
        <v>61</v>
      </c>
      <c r="C103" s="84">
        <v>12556</v>
      </c>
      <c r="D103" s="84" t="s">
        <v>98</v>
      </c>
      <c r="E103" s="84">
        <v>5</v>
      </c>
      <c r="F103" s="84">
        <v>1</v>
      </c>
      <c r="G103" s="158">
        <v>572.25</v>
      </c>
      <c r="H103" s="178">
        <f>ROUND((E103*G103),2)</f>
        <v>2861.25</v>
      </c>
    </row>
    <row r="104" spans="1:8" ht="135.75" thickBot="1">
      <c r="A104" s="95"/>
      <c r="B104" s="17" t="s">
        <v>113</v>
      </c>
      <c r="C104" s="86"/>
      <c r="D104" s="86"/>
      <c r="E104" s="86"/>
      <c r="F104" s="86"/>
      <c r="G104" s="159"/>
      <c r="H104" s="178"/>
    </row>
    <row r="105" spans="1:8" ht="30">
      <c r="A105" s="82">
        <v>50</v>
      </c>
      <c r="B105" s="23" t="s">
        <v>61</v>
      </c>
      <c r="C105" s="84">
        <v>12556</v>
      </c>
      <c r="D105" s="84" t="s">
        <v>98</v>
      </c>
      <c r="E105" s="84">
        <v>5</v>
      </c>
      <c r="F105" s="84">
        <v>1</v>
      </c>
      <c r="G105" s="158">
        <v>575</v>
      </c>
      <c r="H105" s="178">
        <f>ROUND((E105*G105),2)</f>
        <v>2875</v>
      </c>
    </row>
    <row r="106" spans="1:8" ht="120.75" thickBot="1">
      <c r="A106" s="95"/>
      <c r="B106" s="17" t="s">
        <v>114</v>
      </c>
      <c r="C106" s="86"/>
      <c r="D106" s="86"/>
      <c r="E106" s="86"/>
      <c r="F106" s="86"/>
      <c r="G106" s="159"/>
      <c r="H106" s="178"/>
    </row>
    <row r="107" spans="1:8" ht="15.75" thickBot="1">
      <c r="A107" s="131"/>
      <c r="B107" s="131"/>
      <c r="C107" s="131"/>
      <c r="D107" s="131"/>
      <c r="E107" s="131"/>
      <c r="F107" s="131"/>
      <c r="G107" s="131"/>
      <c r="H107" s="74">
        <f>ROUND(SUM(H82:H106),2)</f>
        <v>39342.410000000003</v>
      </c>
    </row>
    <row r="108" spans="1:8">
      <c r="A108" s="29"/>
      <c r="B108" s="28"/>
      <c r="C108" s="28"/>
      <c r="D108" s="28"/>
      <c r="E108" s="28"/>
      <c r="F108" s="28"/>
      <c r="G108" s="28"/>
      <c r="H108" s="28"/>
    </row>
    <row r="109" spans="1:8" ht="15" customHeight="1" thickBot="1">
      <c r="A109" s="177" t="s">
        <v>80</v>
      </c>
      <c r="B109" s="170"/>
      <c r="C109" s="170"/>
      <c r="D109" s="170"/>
      <c r="E109" s="170"/>
      <c r="F109" s="170"/>
      <c r="G109" s="170"/>
      <c r="H109" s="170"/>
    </row>
    <row r="110" spans="1:8">
      <c r="A110" s="78" t="s">
        <v>0</v>
      </c>
      <c r="B110" s="112" t="s">
        <v>40</v>
      </c>
      <c r="C110" s="80" t="s">
        <v>106</v>
      </c>
      <c r="D110" s="80" t="s">
        <v>1</v>
      </c>
      <c r="E110" s="80" t="s">
        <v>96</v>
      </c>
      <c r="F110" s="80" t="s">
        <v>97</v>
      </c>
      <c r="G110" s="165" t="s">
        <v>91</v>
      </c>
      <c r="H110" s="166" t="s">
        <v>134</v>
      </c>
    </row>
    <row r="111" spans="1:8" ht="29.25" customHeight="1" thickBot="1">
      <c r="A111" s="99"/>
      <c r="B111" s="104"/>
      <c r="C111" s="102"/>
      <c r="D111" s="102"/>
      <c r="E111" s="102"/>
      <c r="F111" s="102"/>
      <c r="G111" s="157"/>
      <c r="H111" s="167"/>
    </row>
    <row r="112" spans="1:8" ht="39" customHeight="1">
      <c r="A112" s="78">
        <v>51</v>
      </c>
      <c r="B112" s="18" t="s">
        <v>71</v>
      </c>
      <c r="C112" s="80">
        <v>17027</v>
      </c>
      <c r="D112" s="80" t="s">
        <v>21</v>
      </c>
      <c r="E112" s="80">
        <v>70</v>
      </c>
      <c r="F112" s="80">
        <v>2</v>
      </c>
      <c r="G112" s="160">
        <v>140</v>
      </c>
      <c r="H112" s="176">
        <f>ROUND((E112*G112),2)</f>
        <v>9800</v>
      </c>
    </row>
    <row r="113" spans="1:8" ht="60.75" thickBot="1">
      <c r="A113" s="99"/>
      <c r="B113" s="20" t="s">
        <v>72</v>
      </c>
      <c r="C113" s="102"/>
      <c r="D113" s="102"/>
      <c r="E113" s="102"/>
      <c r="F113" s="102"/>
      <c r="G113" s="163"/>
      <c r="H113" s="176"/>
    </row>
    <row r="114" spans="1:8" ht="38.25" customHeight="1">
      <c r="A114" s="82">
        <v>52</v>
      </c>
      <c r="B114" s="18" t="s">
        <v>71</v>
      </c>
      <c r="C114" s="80">
        <v>17027</v>
      </c>
      <c r="D114" s="80" t="s">
        <v>21</v>
      </c>
      <c r="E114" s="80">
        <v>10</v>
      </c>
      <c r="F114" s="80">
        <v>1</v>
      </c>
      <c r="G114" s="160">
        <v>61.95</v>
      </c>
      <c r="H114" s="176">
        <f>ROUND((E114*G114),2)</f>
        <v>619.5</v>
      </c>
    </row>
    <row r="115" spans="1:8" ht="45.75" thickBot="1">
      <c r="A115" s="95"/>
      <c r="B115" s="20" t="s">
        <v>84</v>
      </c>
      <c r="C115" s="102"/>
      <c r="D115" s="102"/>
      <c r="E115" s="102"/>
      <c r="F115" s="102"/>
      <c r="G115" s="163"/>
      <c r="H115" s="176"/>
    </row>
    <row r="116" spans="1:8" ht="30">
      <c r="A116" s="78">
        <v>53</v>
      </c>
      <c r="B116" s="18" t="s">
        <v>71</v>
      </c>
      <c r="C116" s="80">
        <v>17027</v>
      </c>
      <c r="D116" s="80" t="s">
        <v>21</v>
      </c>
      <c r="E116" s="80">
        <v>10</v>
      </c>
      <c r="F116" s="80">
        <v>1</v>
      </c>
      <c r="G116" s="160">
        <v>102.5</v>
      </c>
      <c r="H116" s="176">
        <f>ROUND((E116*G116),2)</f>
        <v>1025</v>
      </c>
    </row>
    <row r="117" spans="1:8" ht="45.75" thickBot="1">
      <c r="A117" s="99"/>
      <c r="B117" s="20" t="s">
        <v>73</v>
      </c>
      <c r="C117" s="102"/>
      <c r="D117" s="102"/>
      <c r="E117" s="102"/>
      <c r="F117" s="102"/>
      <c r="G117" s="163"/>
      <c r="H117" s="176"/>
    </row>
    <row r="118" spans="1:8" ht="30">
      <c r="A118" s="78">
        <v>54</v>
      </c>
      <c r="B118" s="18" t="s">
        <v>71</v>
      </c>
      <c r="C118" s="80">
        <v>17027</v>
      </c>
      <c r="D118" s="80" t="s">
        <v>21</v>
      </c>
      <c r="E118" s="80">
        <v>10</v>
      </c>
      <c r="F118" s="80">
        <v>1</v>
      </c>
      <c r="G118" s="160">
        <v>281.99</v>
      </c>
      <c r="H118" s="176">
        <f>ROUND((E118*G118),2)</f>
        <v>2819.9</v>
      </c>
    </row>
    <row r="119" spans="1:8" ht="90.75" customHeight="1" thickBot="1">
      <c r="A119" s="99"/>
      <c r="B119" s="20" t="s">
        <v>74</v>
      </c>
      <c r="C119" s="102"/>
      <c r="D119" s="102"/>
      <c r="E119" s="102"/>
      <c r="F119" s="102"/>
      <c r="G119" s="163"/>
      <c r="H119" s="176"/>
    </row>
    <row r="120" spans="1:8" ht="38.25" customHeight="1">
      <c r="A120" s="82">
        <v>55</v>
      </c>
      <c r="B120" s="18" t="s">
        <v>71</v>
      </c>
      <c r="C120" s="80">
        <v>17027</v>
      </c>
      <c r="D120" s="80" t="s">
        <v>21</v>
      </c>
      <c r="E120" s="80">
        <v>20</v>
      </c>
      <c r="F120" s="80">
        <v>1</v>
      </c>
      <c r="G120" s="160">
        <v>156.5</v>
      </c>
      <c r="H120" s="176">
        <f>ROUND((E120*G120),2)</f>
        <v>3130</v>
      </c>
    </row>
    <row r="121" spans="1:8" ht="75.75" thickBot="1">
      <c r="A121" s="95"/>
      <c r="B121" s="20" t="s">
        <v>75</v>
      </c>
      <c r="C121" s="102"/>
      <c r="D121" s="102"/>
      <c r="E121" s="102"/>
      <c r="F121" s="102"/>
      <c r="G121" s="163"/>
      <c r="H121" s="176"/>
    </row>
    <row r="122" spans="1:8" ht="30">
      <c r="A122" s="82">
        <v>56</v>
      </c>
      <c r="B122" s="18" t="s">
        <v>71</v>
      </c>
      <c r="C122" s="84">
        <v>17027</v>
      </c>
      <c r="D122" s="80" t="s">
        <v>21</v>
      </c>
      <c r="E122" s="80">
        <v>10</v>
      </c>
      <c r="F122" s="80">
        <v>1</v>
      </c>
      <c r="G122" s="160">
        <v>318.99</v>
      </c>
      <c r="H122" s="176">
        <f>ROUND((E122*G122),2)</f>
        <v>3189.9</v>
      </c>
    </row>
    <row r="123" spans="1:8" ht="45.75" thickBot="1">
      <c r="A123" s="95"/>
      <c r="B123" s="20" t="s">
        <v>76</v>
      </c>
      <c r="C123" s="86"/>
      <c r="D123" s="102"/>
      <c r="E123" s="102"/>
      <c r="F123" s="102"/>
      <c r="G123" s="163"/>
      <c r="H123" s="176"/>
    </row>
    <row r="124" spans="1:8" ht="30">
      <c r="A124" s="82">
        <v>57</v>
      </c>
      <c r="B124" s="18" t="s">
        <v>71</v>
      </c>
      <c r="C124" s="84">
        <v>17027</v>
      </c>
      <c r="D124" s="80" t="s">
        <v>21</v>
      </c>
      <c r="E124" s="80">
        <v>20</v>
      </c>
      <c r="F124" s="80">
        <v>4</v>
      </c>
      <c r="G124" s="160">
        <v>90</v>
      </c>
      <c r="H124" s="176">
        <f>ROUND((E124*G124),2)</f>
        <v>1800</v>
      </c>
    </row>
    <row r="125" spans="1:8" ht="45.75" thickBot="1">
      <c r="A125" s="95"/>
      <c r="B125" s="20" t="s">
        <v>77</v>
      </c>
      <c r="C125" s="86"/>
      <c r="D125" s="102"/>
      <c r="E125" s="102"/>
      <c r="F125" s="102"/>
      <c r="G125" s="163"/>
      <c r="H125" s="176"/>
    </row>
    <row r="126" spans="1:8" ht="35.25" customHeight="1">
      <c r="A126" s="82">
        <v>58</v>
      </c>
      <c r="B126" s="18" t="s">
        <v>71</v>
      </c>
      <c r="C126" s="84">
        <v>17027</v>
      </c>
      <c r="D126" s="84" t="s">
        <v>21</v>
      </c>
      <c r="E126" s="84">
        <v>8</v>
      </c>
      <c r="F126" s="80">
        <v>1</v>
      </c>
      <c r="G126" s="160">
        <v>317.52</v>
      </c>
      <c r="H126" s="176">
        <f>ROUND((E126*G126),2)</f>
        <v>2540.16</v>
      </c>
    </row>
    <row r="127" spans="1:8" ht="90.75" thickBot="1">
      <c r="A127" s="95"/>
      <c r="B127" s="20" t="s">
        <v>78</v>
      </c>
      <c r="C127" s="86"/>
      <c r="D127" s="86"/>
      <c r="E127" s="86"/>
      <c r="F127" s="102"/>
      <c r="G127" s="163"/>
      <c r="H127" s="176"/>
    </row>
    <row r="128" spans="1:8" ht="30">
      <c r="A128" s="82">
        <v>59</v>
      </c>
      <c r="B128" s="18" t="s">
        <v>71</v>
      </c>
      <c r="C128" s="84">
        <v>17027</v>
      </c>
      <c r="D128" s="84" t="s">
        <v>21</v>
      </c>
      <c r="E128" s="84">
        <v>8</v>
      </c>
      <c r="F128" s="84">
        <v>1</v>
      </c>
      <c r="G128" s="158">
        <v>250.25</v>
      </c>
      <c r="H128" s="176">
        <f>ROUND((E128*G128),2)</f>
        <v>2002</v>
      </c>
    </row>
    <row r="129" spans="1:8" ht="75.75" thickBot="1">
      <c r="A129" s="95"/>
      <c r="B129" s="20" t="s">
        <v>79</v>
      </c>
      <c r="C129" s="86"/>
      <c r="D129" s="86"/>
      <c r="E129" s="86"/>
      <c r="F129" s="86"/>
      <c r="G129" s="159"/>
      <c r="H129" s="176"/>
    </row>
    <row r="130" spans="1:8" ht="15.75" thickBot="1">
      <c r="H130" s="73">
        <f>ROUND(SUM(H112:H129),2)</f>
        <v>26926.46</v>
      </c>
    </row>
    <row r="131" spans="1:8">
      <c r="A131" s="1"/>
      <c r="B131" s="1"/>
      <c r="G131" s="1"/>
      <c r="H131" s="1"/>
    </row>
    <row r="132" spans="1:8" ht="15" customHeight="1" thickBot="1">
      <c r="A132" s="177" t="s">
        <v>136</v>
      </c>
      <c r="B132" s="170"/>
      <c r="C132" s="170"/>
      <c r="D132" s="170"/>
      <c r="E132" s="170"/>
      <c r="F132" s="170"/>
      <c r="G132" s="170"/>
      <c r="H132" s="170"/>
    </row>
    <row r="133" spans="1:8">
      <c r="A133" s="78" t="s">
        <v>0</v>
      </c>
      <c r="B133" s="112" t="s">
        <v>40</v>
      </c>
      <c r="C133" s="80" t="s">
        <v>106</v>
      </c>
      <c r="D133" s="80" t="s">
        <v>1</v>
      </c>
      <c r="E133" s="80" t="s">
        <v>96</v>
      </c>
      <c r="F133" s="80" t="s">
        <v>97</v>
      </c>
      <c r="G133" s="165" t="s">
        <v>91</v>
      </c>
      <c r="H133" s="166" t="s">
        <v>134</v>
      </c>
    </row>
    <row r="134" spans="1:8" ht="29.25" customHeight="1" thickBot="1">
      <c r="A134" s="99"/>
      <c r="B134" s="104"/>
      <c r="C134" s="102"/>
      <c r="D134" s="102"/>
      <c r="E134" s="102"/>
      <c r="F134" s="102"/>
      <c r="G134" s="157"/>
      <c r="H134" s="167"/>
    </row>
    <row r="135" spans="1:8" ht="45">
      <c r="A135" s="154">
        <v>60</v>
      </c>
      <c r="B135" s="49" t="s">
        <v>107</v>
      </c>
      <c r="C135" s="136">
        <v>5452</v>
      </c>
      <c r="D135" s="139" t="s">
        <v>21</v>
      </c>
      <c r="E135" s="139">
        <v>50</v>
      </c>
      <c r="F135" s="139">
        <v>1</v>
      </c>
      <c r="G135" s="183">
        <v>264.43</v>
      </c>
      <c r="H135" s="175">
        <f>ROUND((E135*G135),2)</f>
        <v>13221.5</v>
      </c>
    </row>
    <row r="136" spans="1:8" ht="43.5" customHeight="1">
      <c r="A136" s="155"/>
      <c r="B136" s="134" t="s">
        <v>115</v>
      </c>
      <c r="C136" s="137"/>
      <c r="D136" s="140"/>
      <c r="E136" s="140"/>
      <c r="F136" s="140"/>
      <c r="G136" s="184"/>
      <c r="H136" s="175"/>
    </row>
    <row r="137" spans="1:8" ht="66" customHeight="1" thickBot="1">
      <c r="A137" s="155"/>
      <c r="B137" s="135"/>
      <c r="C137" s="138"/>
      <c r="D137" s="141"/>
      <c r="E137" s="141"/>
      <c r="F137" s="141"/>
      <c r="G137" s="185"/>
      <c r="H137" s="182"/>
    </row>
    <row r="138" spans="1:8" ht="15.75" thickBot="1">
      <c r="A138" s="55"/>
      <c r="B138" s="56"/>
      <c r="C138" s="57"/>
      <c r="D138" s="57"/>
      <c r="E138" s="57"/>
      <c r="F138" s="57"/>
      <c r="G138" s="58"/>
      <c r="H138" s="72">
        <f>H135</f>
        <v>13221.5</v>
      </c>
    </row>
    <row r="140" spans="1:8">
      <c r="A140" s="179" t="s">
        <v>135</v>
      </c>
      <c r="B140" s="179"/>
      <c r="C140" s="179"/>
      <c r="D140" s="179"/>
      <c r="E140" s="179"/>
      <c r="F140" s="179"/>
      <c r="G140" s="180">
        <f>ROUND(SUM(H48,H77,H107,H130,H138),2)</f>
        <v>248183.22</v>
      </c>
      <c r="H140" s="181"/>
    </row>
  </sheetData>
  <mergeCells count="352">
    <mergeCell ref="A140:F140"/>
    <mergeCell ref="G140:H140"/>
    <mergeCell ref="H124:H125"/>
    <mergeCell ref="H126:H127"/>
    <mergeCell ref="H128:H129"/>
    <mergeCell ref="A132:H132"/>
    <mergeCell ref="H133:H134"/>
    <mergeCell ref="H135:H137"/>
    <mergeCell ref="H112:H113"/>
    <mergeCell ref="H114:H115"/>
    <mergeCell ref="H116:H117"/>
    <mergeCell ref="H118:H119"/>
    <mergeCell ref="H120:H121"/>
    <mergeCell ref="H122:H123"/>
    <mergeCell ref="B136:B137"/>
    <mergeCell ref="A133:A134"/>
    <mergeCell ref="B133:B134"/>
    <mergeCell ref="C133:C134"/>
    <mergeCell ref="D133:D134"/>
    <mergeCell ref="E133:E134"/>
    <mergeCell ref="F133:F134"/>
    <mergeCell ref="G135:G137"/>
    <mergeCell ref="G133:G134"/>
    <mergeCell ref="A135:A137"/>
    <mergeCell ref="H99:H100"/>
    <mergeCell ref="H101:H102"/>
    <mergeCell ref="H103:H104"/>
    <mergeCell ref="H105:H106"/>
    <mergeCell ref="A109:H109"/>
    <mergeCell ref="H110:H111"/>
    <mergeCell ref="H86:H87"/>
    <mergeCell ref="H88:H89"/>
    <mergeCell ref="H90:H91"/>
    <mergeCell ref="H92:H95"/>
    <mergeCell ref="H96:H98"/>
    <mergeCell ref="G105:G106"/>
    <mergeCell ref="A107:G107"/>
    <mergeCell ref="C110:C111"/>
    <mergeCell ref="D110:D111"/>
    <mergeCell ref="E110:E111"/>
    <mergeCell ref="G103:G104"/>
    <mergeCell ref="A105:A106"/>
    <mergeCell ref="C105:C106"/>
    <mergeCell ref="D105:D106"/>
    <mergeCell ref="E105:E106"/>
    <mergeCell ref="F105:F106"/>
    <mergeCell ref="A101:A102"/>
    <mergeCell ref="C101:C102"/>
    <mergeCell ref="H69:H70"/>
    <mergeCell ref="H71:H72"/>
    <mergeCell ref="G84:G85"/>
    <mergeCell ref="G82:G83"/>
    <mergeCell ref="A84:A85"/>
    <mergeCell ref="C84:C85"/>
    <mergeCell ref="D84:D85"/>
    <mergeCell ref="E84:E85"/>
    <mergeCell ref="F84:F85"/>
    <mergeCell ref="A75:A76"/>
    <mergeCell ref="C75:C76"/>
    <mergeCell ref="D75:D76"/>
    <mergeCell ref="E75:E76"/>
    <mergeCell ref="F75:F76"/>
    <mergeCell ref="G80:G81"/>
    <mergeCell ref="A82:A83"/>
    <mergeCell ref="C82:C83"/>
    <mergeCell ref="D82:D83"/>
    <mergeCell ref="E82:E83"/>
    <mergeCell ref="F82:F83"/>
    <mergeCell ref="G75:G76"/>
    <mergeCell ref="A80:A81"/>
    <mergeCell ref="B80:B81"/>
    <mergeCell ref="C80:C81"/>
    <mergeCell ref="C135:C137"/>
    <mergeCell ref="D135:D137"/>
    <mergeCell ref="E135:E137"/>
    <mergeCell ref="F135:F137"/>
    <mergeCell ref="A50:H50"/>
    <mergeCell ref="H51:H52"/>
    <mergeCell ref="H53:H55"/>
    <mergeCell ref="H56:H58"/>
    <mergeCell ref="H59:H61"/>
    <mergeCell ref="G59:G61"/>
    <mergeCell ref="G56:G58"/>
    <mergeCell ref="A59:A61"/>
    <mergeCell ref="C59:C61"/>
    <mergeCell ref="D59:D61"/>
    <mergeCell ref="E59:E61"/>
    <mergeCell ref="F59:F61"/>
    <mergeCell ref="H75:H76"/>
    <mergeCell ref="H73:H74"/>
    <mergeCell ref="A79:H79"/>
    <mergeCell ref="H80:H81"/>
    <mergeCell ref="H82:H83"/>
    <mergeCell ref="G128:G129"/>
    <mergeCell ref="A128:A129"/>
    <mergeCell ref="C128:C129"/>
    <mergeCell ref="D128:D129"/>
    <mergeCell ref="E128:E129"/>
    <mergeCell ref="F128:F129"/>
    <mergeCell ref="H5:H6"/>
    <mergeCell ref="A4:H4"/>
    <mergeCell ref="H20:H21"/>
    <mergeCell ref="H22:H23"/>
    <mergeCell ref="H24:H25"/>
    <mergeCell ref="H26:H27"/>
    <mergeCell ref="H28:H29"/>
    <mergeCell ref="H30:H31"/>
    <mergeCell ref="H32:H33"/>
    <mergeCell ref="H35:H36"/>
    <mergeCell ref="H38:H39"/>
    <mergeCell ref="H41:H42"/>
    <mergeCell ref="H44:H45"/>
    <mergeCell ref="H46:H47"/>
    <mergeCell ref="H84:H85"/>
    <mergeCell ref="H62:H64"/>
    <mergeCell ref="H65:H66"/>
    <mergeCell ref="H67:H68"/>
    <mergeCell ref="G124:G125"/>
    <mergeCell ref="A124:A125"/>
    <mergeCell ref="C124:C125"/>
    <mergeCell ref="D124:D125"/>
    <mergeCell ref="E124:E125"/>
    <mergeCell ref="F124:F125"/>
    <mergeCell ref="G126:G127"/>
    <mergeCell ref="A126:A127"/>
    <mergeCell ref="C126:C127"/>
    <mergeCell ref="D126:D127"/>
    <mergeCell ref="E126:E127"/>
    <mergeCell ref="F126:F127"/>
    <mergeCell ref="G120:G121"/>
    <mergeCell ref="A120:A121"/>
    <mergeCell ref="C120:C121"/>
    <mergeCell ref="D120:D121"/>
    <mergeCell ref="E120:E121"/>
    <mergeCell ref="F120:F121"/>
    <mergeCell ref="G122:G123"/>
    <mergeCell ref="A122:A123"/>
    <mergeCell ref="C122:C123"/>
    <mergeCell ref="D122:D123"/>
    <mergeCell ref="E122:E123"/>
    <mergeCell ref="F122:F123"/>
    <mergeCell ref="G116:G117"/>
    <mergeCell ref="A116:A117"/>
    <mergeCell ref="C116:C117"/>
    <mergeCell ref="D116:D117"/>
    <mergeCell ref="E116:E117"/>
    <mergeCell ref="F116:F117"/>
    <mergeCell ref="G118:G119"/>
    <mergeCell ref="A118:A119"/>
    <mergeCell ref="C118:C119"/>
    <mergeCell ref="D118:D119"/>
    <mergeCell ref="E118:E119"/>
    <mergeCell ref="F118:F119"/>
    <mergeCell ref="A114:A115"/>
    <mergeCell ref="C114:C115"/>
    <mergeCell ref="D114:D115"/>
    <mergeCell ref="E114:E115"/>
    <mergeCell ref="F114:F115"/>
    <mergeCell ref="G110:G111"/>
    <mergeCell ref="A112:A113"/>
    <mergeCell ref="C112:C113"/>
    <mergeCell ref="D112:D113"/>
    <mergeCell ref="E112:E113"/>
    <mergeCell ref="F112:F113"/>
    <mergeCell ref="F110:F111"/>
    <mergeCell ref="A110:A111"/>
    <mergeCell ref="B110:B111"/>
    <mergeCell ref="G114:G115"/>
    <mergeCell ref="G112:G113"/>
    <mergeCell ref="D101:D102"/>
    <mergeCell ref="E101:E102"/>
    <mergeCell ref="F101:F102"/>
    <mergeCell ref="G101:G102"/>
    <mergeCell ref="A103:A104"/>
    <mergeCell ref="C103:C104"/>
    <mergeCell ref="D103:D104"/>
    <mergeCell ref="E103:E104"/>
    <mergeCell ref="F103:F104"/>
    <mergeCell ref="A96:A98"/>
    <mergeCell ref="C96:C98"/>
    <mergeCell ref="D96:D98"/>
    <mergeCell ref="E96:E98"/>
    <mergeCell ref="F96:F98"/>
    <mergeCell ref="G96:G98"/>
    <mergeCell ref="A99:A100"/>
    <mergeCell ref="C99:C100"/>
    <mergeCell ref="D99:D100"/>
    <mergeCell ref="E99:E100"/>
    <mergeCell ref="F99:F100"/>
    <mergeCell ref="G99:G100"/>
    <mergeCell ref="A90:A91"/>
    <mergeCell ref="C90:C91"/>
    <mergeCell ref="D90:D91"/>
    <mergeCell ref="E90:E91"/>
    <mergeCell ref="F90:F91"/>
    <mergeCell ref="G90:G91"/>
    <mergeCell ref="A92:A95"/>
    <mergeCell ref="C92:C95"/>
    <mergeCell ref="D92:D95"/>
    <mergeCell ref="E92:E95"/>
    <mergeCell ref="F92:F95"/>
    <mergeCell ref="G92:G95"/>
    <mergeCell ref="G86:G87"/>
    <mergeCell ref="A88:A89"/>
    <mergeCell ref="C88:C89"/>
    <mergeCell ref="D88:D89"/>
    <mergeCell ref="E88:E89"/>
    <mergeCell ref="F88:F89"/>
    <mergeCell ref="A86:A87"/>
    <mergeCell ref="C86:C87"/>
    <mergeCell ref="D86:D87"/>
    <mergeCell ref="E86:E87"/>
    <mergeCell ref="F86:F87"/>
    <mergeCell ref="G88:G89"/>
    <mergeCell ref="D80:D81"/>
    <mergeCell ref="E80:E81"/>
    <mergeCell ref="F80:F81"/>
    <mergeCell ref="A71:A72"/>
    <mergeCell ref="C71:C72"/>
    <mergeCell ref="D71:D72"/>
    <mergeCell ref="E71:E72"/>
    <mergeCell ref="F71:F72"/>
    <mergeCell ref="G71:G72"/>
    <mergeCell ref="A73:A74"/>
    <mergeCell ref="C73:C74"/>
    <mergeCell ref="D73:D74"/>
    <mergeCell ref="E73:E74"/>
    <mergeCell ref="F73:F74"/>
    <mergeCell ref="G73:G74"/>
    <mergeCell ref="A67:A68"/>
    <mergeCell ref="C67:C68"/>
    <mergeCell ref="D67:D68"/>
    <mergeCell ref="E67:E68"/>
    <mergeCell ref="F67:F68"/>
    <mergeCell ref="G67:G68"/>
    <mergeCell ref="A69:A70"/>
    <mergeCell ref="C69:C70"/>
    <mergeCell ref="D69:D70"/>
    <mergeCell ref="E69:E70"/>
    <mergeCell ref="F69:F70"/>
    <mergeCell ref="G69:G70"/>
    <mergeCell ref="A56:A58"/>
    <mergeCell ref="C56:C58"/>
    <mergeCell ref="D56:D58"/>
    <mergeCell ref="E56:E58"/>
    <mergeCell ref="F56:F58"/>
    <mergeCell ref="G62:G64"/>
    <mergeCell ref="A65:A66"/>
    <mergeCell ref="C65:C66"/>
    <mergeCell ref="D65:D66"/>
    <mergeCell ref="E65:E66"/>
    <mergeCell ref="F65:F66"/>
    <mergeCell ref="A62:A64"/>
    <mergeCell ref="C62:C64"/>
    <mergeCell ref="D62:D64"/>
    <mergeCell ref="E62:E64"/>
    <mergeCell ref="F62:F64"/>
    <mergeCell ref="G65:G66"/>
    <mergeCell ref="G51:G52"/>
    <mergeCell ref="A53:A55"/>
    <mergeCell ref="C53:C55"/>
    <mergeCell ref="D53:D55"/>
    <mergeCell ref="E53:E55"/>
    <mergeCell ref="F53:F55"/>
    <mergeCell ref="A51:A52"/>
    <mergeCell ref="B51:B52"/>
    <mergeCell ref="C51:C52"/>
    <mergeCell ref="D51:D52"/>
    <mergeCell ref="E51:E52"/>
    <mergeCell ref="F51:F52"/>
    <mergeCell ref="G53:G55"/>
    <mergeCell ref="G44:G45"/>
    <mergeCell ref="A44:A45"/>
    <mergeCell ref="C44:C45"/>
    <mergeCell ref="D44:D45"/>
    <mergeCell ref="E44:E45"/>
    <mergeCell ref="F44:F45"/>
    <mergeCell ref="G46:G47"/>
    <mergeCell ref="A46:A47"/>
    <mergeCell ref="C46:C47"/>
    <mergeCell ref="D46:D47"/>
    <mergeCell ref="E46:E47"/>
    <mergeCell ref="F46:F47"/>
    <mergeCell ref="G38:G39"/>
    <mergeCell ref="A38:A39"/>
    <mergeCell ref="C38:C39"/>
    <mergeCell ref="D38:D39"/>
    <mergeCell ref="E38:E39"/>
    <mergeCell ref="F38:F39"/>
    <mergeCell ref="G41:G42"/>
    <mergeCell ref="A41:A42"/>
    <mergeCell ref="C41:C42"/>
    <mergeCell ref="D41:D42"/>
    <mergeCell ref="E41:E42"/>
    <mergeCell ref="F41:F42"/>
    <mergeCell ref="G32:G33"/>
    <mergeCell ref="A32:A33"/>
    <mergeCell ref="C32:C33"/>
    <mergeCell ref="D32:D33"/>
    <mergeCell ref="E32:E33"/>
    <mergeCell ref="F32:F33"/>
    <mergeCell ref="G35:G36"/>
    <mergeCell ref="A35:A36"/>
    <mergeCell ref="C35:C36"/>
    <mergeCell ref="D35:D36"/>
    <mergeCell ref="E35:E36"/>
    <mergeCell ref="F35:F36"/>
    <mergeCell ref="G28:G29"/>
    <mergeCell ref="A28:A29"/>
    <mergeCell ref="C28:C29"/>
    <mergeCell ref="D28:D29"/>
    <mergeCell ref="E28:E29"/>
    <mergeCell ref="F28:F29"/>
    <mergeCell ref="G30:G31"/>
    <mergeCell ref="A30:A31"/>
    <mergeCell ref="C30:C31"/>
    <mergeCell ref="D30:D31"/>
    <mergeCell ref="E30:E31"/>
    <mergeCell ref="F30:F31"/>
    <mergeCell ref="G24:G25"/>
    <mergeCell ref="A24:A25"/>
    <mergeCell ref="C24:C25"/>
    <mergeCell ref="D24:D25"/>
    <mergeCell ref="E24:E25"/>
    <mergeCell ref="F24:F25"/>
    <mergeCell ref="G26:G27"/>
    <mergeCell ref="A26:A27"/>
    <mergeCell ref="C26:C27"/>
    <mergeCell ref="D26:D27"/>
    <mergeCell ref="E26:E27"/>
    <mergeCell ref="F26:F27"/>
    <mergeCell ref="G20:G21"/>
    <mergeCell ref="A20:A21"/>
    <mergeCell ref="C20:C21"/>
    <mergeCell ref="D20:D21"/>
    <mergeCell ref="E20:E21"/>
    <mergeCell ref="F20:F21"/>
    <mergeCell ref="G22:G23"/>
    <mergeCell ref="A22:A23"/>
    <mergeCell ref="C22:C23"/>
    <mergeCell ref="D22:D23"/>
    <mergeCell ref="E22:E23"/>
    <mergeCell ref="F22:F23"/>
    <mergeCell ref="G5:G6"/>
    <mergeCell ref="A1:G1"/>
    <mergeCell ref="A2:G2"/>
    <mergeCell ref="A5:A6"/>
    <mergeCell ref="B5:B6"/>
    <mergeCell ref="C5:C6"/>
    <mergeCell ref="D5:D6"/>
    <mergeCell ref="E5:E6"/>
    <mergeCell ref="F5:F6"/>
  </mergeCells>
  <pageMargins left="1" right="1" top="1" bottom="1" header="0.5" footer="0.5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Formação de preços</vt:lpstr>
      <vt:lpstr>Anexo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Lenívia Mendes</dc:creator>
  <cp:lastModifiedBy>Usuário do Windows</cp:lastModifiedBy>
  <cp:lastPrinted>2021-11-10T19:19:37Z</cp:lastPrinted>
  <dcterms:created xsi:type="dcterms:W3CDTF">2020-06-19T13:48:58Z</dcterms:created>
  <dcterms:modified xsi:type="dcterms:W3CDTF">2021-11-11T11:30:27Z</dcterms:modified>
</cp:coreProperties>
</file>