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87" activeTab="0"/>
  </bookViews>
  <sheets>
    <sheet name="ANEXO" sheetId="1" r:id="rId1"/>
    <sheet name="Preço médio" sheetId="2" r:id="rId2"/>
    <sheet name="Formação dos preços" sheetId="3" r:id="rId3"/>
    <sheet name="Mercado" sheetId="4" r:id="rId4"/>
    <sheet name="Plan2" sheetId="5" r:id="rId5"/>
    <sheet name="Plan3" sheetId="6" r:id="rId6"/>
  </sheets>
  <definedNames/>
  <calcPr fullCalcOnLoad="1"/>
</workbook>
</file>

<file path=xl/sharedStrings.xml><?xml version="1.0" encoding="utf-8"?>
<sst xmlns="http://schemas.openxmlformats.org/spreadsheetml/2006/main" count="971" uniqueCount="169">
  <si>
    <t xml:space="preserve">                                 ESPECIFICAÇÃO DO OBJETO (Quantitativos e especificações)</t>
  </si>
  <si>
    <t>Item</t>
  </si>
  <si>
    <t>Especificação</t>
  </si>
  <si>
    <t>Unidade</t>
  </si>
  <si>
    <t>Quantidade Estimada Anual</t>
  </si>
  <si>
    <t>Pedido Mínimo por cada solicitação</t>
  </si>
  <si>
    <t>Preço 1</t>
  </si>
  <si>
    <t>Preço 2</t>
  </si>
  <si>
    <t>Preço 3</t>
  </si>
  <si>
    <t>Preço 4</t>
  </si>
  <si>
    <t>Preço 5</t>
  </si>
  <si>
    <t>Coquetel volante:</t>
  </si>
  <si>
    <t>1.1</t>
  </si>
  <si>
    <t>Suco de frutas natural (acerola, goiaba, cajá, caju, abacaxi)</t>
  </si>
  <si>
    <t>Jarra com 2 litros</t>
  </si>
  <si>
    <t>1.2</t>
  </si>
  <si>
    <t>Refrigerante tipo cola</t>
  </si>
  <si>
    <t>Embalagem com 2 litros</t>
  </si>
  <si>
    <t>1.3</t>
  </si>
  <si>
    <t>Refrigerante light e diet</t>
  </si>
  <si>
    <t>1.4</t>
  </si>
  <si>
    <t>Refrigerante tipo guaraná</t>
  </si>
  <si>
    <t>1.5</t>
  </si>
  <si>
    <t>1.6</t>
  </si>
  <si>
    <t>Saco de gelo em cubo</t>
  </si>
  <si>
    <t>5kg</t>
  </si>
  <si>
    <t>1.7</t>
  </si>
  <si>
    <t>Guardanapos de papel</t>
  </si>
  <si>
    <t>Pacote com 50 unidades</t>
  </si>
  <si>
    <t>Locação de material:</t>
  </si>
  <si>
    <t>2.1</t>
  </si>
  <si>
    <t>2.2</t>
  </si>
  <si>
    <t>Cadeira de metal fixa sem braços com estofado no assento</t>
  </si>
  <si>
    <t>2.3</t>
  </si>
  <si>
    <t xml:space="preserve">Cadeira fixa sem braços, em policarbonato (cristal, branco, ouro ou madeira), com estofado no assento. </t>
  </si>
  <si>
    <t>2.4</t>
  </si>
  <si>
    <t xml:space="preserve">Cadeira fixa sem braços, em madeira, com estofado no assento. </t>
  </si>
  <si>
    <t>2.5</t>
  </si>
  <si>
    <t>Mesas de apoio, redondas, com no mínimo 1,20m de diâmetro com toalha e cobre manchas</t>
  </si>
  <si>
    <t>2.6</t>
  </si>
  <si>
    <t>Mesa retangular com aproximadamente 3,0m x 1,0m com toalha retangular rendada ou similar, acompanhada de forro para cobertura de mesa</t>
  </si>
  <si>
    <t>2.7</t>
  </si>
  <si>
    <t>Mesa estilo pranchão com respectivas toalhas, para formação de mesa diretora com diversos formatos (0,8m de profundidade e 0,75m de altura). Cada peça terá aproximadamente 1,5m de largura.</t>
  </si>
  <si>
    <t>2.8</t>
  </si>
  <si>
    <t>Taça em vidro para servir água e/ou refrigerante</t>
  </si>
  <si>
    <t>Dúzia</t>
  </si>
  <si>
    <t>2.9</t>
  </si>
  <si>
    <t>Toalhas para bandejas</t>
  </si>
  <si>
    <t>2.10</t>
  </si>
  <si>
    <t>Bandejas para serviço</t>
  </si>
  <si>
    <t>Profissionais para o evento (diária de 6 horas)</t>
  </si>
  <si>
    <t>3.1</t>
  </si>
  <si>
    <t>Garçon</t>
  </si>
  <si>
    <t>3.2</t>
  </si>
  <si>
    <t>Maitre</t>
  </si>
  <si>
    <t>3.3</t>
  </si>
  <si>
    <t>Copeiro(a)</t>
  </si>
  <si>
    <t>3.4</t>
  </si>
  <si>
    <t xml:space="preserve">Recepcionistas de eventos </t>
  </si>
  <si>
    <t>3.5</t>
  </si>
  <si>
    <t xml:space="preserve">Mestre de Cerimônias </t>
  </si>
  <si>
    <t>Serviço de iluminação com a utilização de torres com altura não inferior a 2,5 metros contendo 4 (quatro) refletores de vapor metálico (luz branca) de 400w por cada torre. Toda a instalação elétrica deverá ser ligada na casa de força e/ou no quadro de força central das unidades do Tribunal.</t>
  </si>
  <si>
    <t>Obs: Todo o cabeamento necessário para as ligações será de responsabilidade da empresa contratada.</t>
  </si>
  <si>
    <t>Tablado confeccionado em madeira, medindo 6m (L) x 6m (P) x 20 cm (A), revestido em carpete sem uso (novo), na cor cinza ou vermelha. Sempre que solicitado, deverá possuir rampa de acesso ou interligação (passarela entre tablados) não inferior a 3m distância.</t>
  </si>
  <si>
    <t>OBS: O tablado em questão deverá ser adequado a situação do terreno, sendo confeccionado para eliminar desníveis acentuados com possível variação de altura.</t>
  </si>
  <si>
    <t>Toldo com armação estilo “Box Truss”, em alumínio natural ou de ferro pintado na cor branca ou prata e coberta plástica ou similar (lona etc.), transparente ou na cor branca a ser instalado em local determinado pelo Tribunal, dimensões 10m x 10m. O toldo deverá receber iluminação interna apropriada (lâmpadas frias) composta de 4 (quatro) refletores de vapor metálico e lâmpada de 400w cada e/ou candelabro estilo lustre com vários braços, com lâmpadas comuns, instalado no centro do toldo.</t>
  </si>
  <si>
    <t>Toldo com armação estilo “Box Truss”, em alumínio natural ou de ferro pintado na cor branca ou prata e coberta plástica ou similar (lona etc.) transparente ou na cor branca a ser instalado em local determinado pelo Tribunal, dimensões 6m x 6m. O toldo deverá receber iluminação interna apropriada (lâmpadas frias) composta de 2 (dois) refletores de vapor metálico e lâmpada de 400w cada e/ou candelabro estilo lustre com vários braços com lâmpadas comuns, instalado no centro do toldo.</t>
  </si>
  <si>
    <t>Toldo com armação estilo “Box Truss”, em alumínio natural ou de ferro pintado na cor branca ou prata e coberta plástica ou similar (lona etc.) transparente ou na cor branca a ser instalado em local determinado pelo Tribunal, dimensões 5m x 5m. O toldo deverá receber iluminação interna apropriada (lâmpadas frias) composto de 2 (dois) refletores de vapor metálico e lâmpada de 400w cada.</t>
  </si>
  <si>
    <t>m²</t>
  </si>
  <si>
    <t>Ventiladores com aspersão de água para fixação na estrutura dos toldos e/ou instalações do Tribunal.</t>
  </si>
  <si>
    <t>Saída</t>
  </si>
  <si>
    <t>Serviço fotográfico adicional, com as mesmas características do item anterior, prestado por um profissional. Obs.: O TRT requisitará profissional extra sempre que o evento for considerado de grande porte</t>
  </si>
  <si>
    <t>Serviço de filmagem digital, em alta definição (HD) prestado por profissional cinegrafista com câmara digital e auxiliar de luz. A filmagem deverá ser entregue com edição, sonorização e legenda, em DVD, com duas cópias e respectivos estojos plásticos.  Obs.: Quando necessário a sonorização deverá ser ligada a mesa de som (canais de som) do TRT ou a outros dispositivos instalados, bem como a utilização de mesa de corte quando houver transmissão simultânea e geração de imagem de, no mínimo, 2 câmeras</t>
  </si>
  <si>
    <t>Solicitação</t>
  </si>
  <si>
    <t>Equipe adicional para filmagem e iluminação com as mesmas características do item anterior.  Obs.: O TRT requisitará equipe extra sempre que o evento for considerado de grande porte</t>
  </si>
  <si>
    <t>3.6</t>
  </si>
  <si>
    <t>Serviço de projeção em telão, utilizando projetor de no mínimo 3.000 lúmens, telão de no mínimo 100 polegadas e 2 caixas de som amplificadas para transmissão de imagem e sonorização simultânea. As conexões de som e imagem deverão ser efetuadas junto à mesa de som (canais de som) disponibilizada pelo Tribunal e/ou em mesa de som disponibilizada pela empresa, de forma a reprodução fiel e em tempo real do evento, devendo a contratada operacionalizar toda a transmissão. Quando em local aberto deverá o telão ser montado em estrutura “Box Truss”.</t>
  </si>
  <si>
    <t>Obs: A transmissão poderá ocorrer em ambiente aberto ou fechado para público superior a 300 (trezentas) pessoas.</t>
  </si>
  <si>
    <t>Obs2: A empresa deverá disponibilizar um operador de som e imagem durante todo o decorrer do evento.</t>
  </si>
  <si>
    <t>3.7</t>
  </si>
  <si>
    <t>TV de LED, FULL HD não inferior a 42’ polegadas.</t>
  </si>
  <si>
    <t>Quando solicitado o aparelho deverá ser acompanhado do respectivo suporte de sustentação e todos os cabeamentos para transmissão simultânea e/ou cabeamento lógico (para conexão com computadores)</t>
  </si>
  <si>
    <t>3.8</t>
  </si>
  <si>
    <t>Painel de LED de alta resolução de tamanho não inferior a 3m x 2m acompanhado do seu respectivo suporte de sustentação e todo cabeamento e aparelhagem para transmissão simultânea ou imagem de computador e ainda transmissão de vídeo (DVD ou BD) com a respectiva sonorização do equipamento</t>
  </si>
  <si>
    <t>3.9</t>
  </si>
  <si>
    <t>3.10</t>
  </si>
  <si>
    <t>3.11</t>
  </si>
  <si>
    <t>4.1</t>
  </si>
  <si>
    <t>4.2</t>
  </si>
  <si>
    <t>4.3</t>
  </si>
  <si>
    <t>4.4</t>
  </si>
  <si>
    <t xml:space="preserve">Arranjo em jardineira de vidro, contendo flores naturais no estilo tropical, com predominância de Helicônias nas medidas de 1 m de comprimento, 20 cm de largura e 80 cm de altura  </t>
  </si>
  <si>
    <t>4.5</t>
  </si>
  <si>
    <t>Arranjo em colunas contendo flores naturais no estilo tropical, com predominância de Helicônias, medindo aproximadamente 2m de altura (comprimento total: coluna + arranjo)</t>
  </si>
  <si>
    <t>4.6</t>
  </si>
  <si>
    <t>4.7</t>
  </si>
  <si>
    <t>5.1</t>
  </si>
  <si>
    <t>Placa em aço escovado gravada em baixo relevo no tamanho 26cm X 18cm com inscrição colorida com modelo de texto e símbolos fornecido pelo Tribunal. A placa deverá acompanhar estojo para acomodá-la em veludo azul marinho e/ou vermelho com fecho e dobradiças na cor prata.</t>
  </si>
  <si>
    <t>Embalagem com 5 litros</t>
  </si>
  <si>
    <t>Preço médio</t>
  </si>
  <si>
    <t>LOTE 5 - PLACAS</t>
  </si>
  <si>
    <t>LOTE 4 - ARRANJOS</t>
  </si>
  <si>
    <t>LOTE 1 - COQUETEL, LOCAÇÃO DE MATERIAL E SERVIÇOS</t>
  </si>
  <si>
    <t>Tablado confeccionado em madeira, medindo 5m (L) x 5m (P) x 12 cm (A), revestido em carpete sem uso (novo), na cor cinza ou vermelha. Sempre que solicitado, deverá possuir rampa de acesso ou interligação (passarela entre tablados) não inferior a 3m distância.</t>
  </si>
  <si>
    <t>Serviço de sonorização incluindo mesa de som digital amplificada (para atender público não inferior a 100 pessoas) com no mínimo 6 (seis) canais, 6 (seis) microfones (sem ou com fio), 6 (seis) caixas de som, também amplificadas e instaladas em tripés não inferior a 2,0 metros de altura e/ou de coluna e demais características do item 3.9.</t>
  </si>
  <si>
    <t>Serviço de sonorização incluindo mesa de som digital amplificada com no mínimo 3 (três) canais, 3 (três) microfones (sem ou com fio), 3 (três) caixas de som, também amplificadas e instaladas em tripés não inferior a 2,0 metros de altura e/ou de coluna e demais características do item 3.9.</t>
  </si>
  <si>
    <t>Arranjos de flores naturais medindo 60cm de altura - em vasos de vidros para mesas de apoio - com predominância de gérberas na cor coral e folhagens.</t>
  </si>
  <si>
    <t>Arranjo de flores naturais, no estilo tropical, com diâmetro de 45cm e 25cm de altura - para mesas de centro.</t>
  </si>
  <si>
    <t>Arranjo de flores naturais, no estilo tropical, com 50cm de largura e 25cm de altura - para aparadores.</t>
  </si>
  <si>
    <t xml:space="preserve">Arranjo de flores naturais no estilo tropical, nas medidas de 1,20m de comprimento e 0,80m de altura  </t>
  </si>
  <si>
    <t>Arranjo de flores naturais no estilo tropical, medindo aproximadamente 40cm x 15cm - em jarro.</t>
  </si>
  <si>
    <t>Água mineral</t>
  </si>
  <si>
    <t>1.8</t>
  </si>
  <si>
    <t>Máquina de café expresso incluindo as cápsulas, açucar e adoçante em sachê e palhetas plásticas para servir 200 pessoas</t>
  </si>
  <si>
    <t>Diária</t>
  </si>
  <si>
    <t>Cadeira plástica fixa sem braços com capas brancas ou pretas</t>
  </si>
  <si>
    <t>Mesa em madeira com verniz alto brilho (jacarandá, cedro, mogno etc.) com no mínimo 1,20 de diâmetro</t>
  </si>
  <si>
    <t>2.11</t>
  </si>
  <si>
    <t>2.12</t>
  </si>
  <si>
    <t>2.13</t>
  </si>
  <si>
    <t>2.14</t>
  </si>
  <si>
    <t>Lycra tensionada para revestimentos de mesas, fundo de palco e ornamentação em geral. Medidas a serem submetidas à aprovação da coordenação do evento</t>
  </si>
  <si>
    <t>Tecido para revestimento em parede, grid e mesas. O tipo e a estampa do tecido deverá submeter à aprovação da coordenação do evento</t>
  </si>
  <si>
    <t>Tapete decorativo com dimensões e cores a serem definidas dependendo do evento. Deverá passar por aprovação da coordenação do evento</t>
  </si>
  <si>
    <t>Apoio operacional</t>
  </si>
  <si>
    <t>LOTE 2 - SERVIÇOS DE ILUMINAÇÃO E LOCAÇÃO DE TOLDOS, TABLADOS, PRATICÁVEIS, PAINÉIS, ESTANDE e CLIMATIZAÇÃO</t>
  </si>
  <si>
    <t>OBS: O tablado em questão deverá ser adequado à situação do terreno, sendo confeccionado para eliminar desníveis acentuados com possível variação de altura.</t>
  </si>
  <si>
    <t>Praticável modular - para área cobrir espaço de 6m x 6m - estruturado em alumínio anodizado com piso antiderrapante, confeccionado em compensado naval de 20mm, com pé quadrado também em alumínio anodizado e regulagem de altura variando entre 30cm e 1m de altura com rampa e/ou escadaria de acesso.</t>
  </si>
  <si>
    <t xml:space="preserve"> OBS: O Praticável em questão deverá ser adequado à situação do terreno, sendo instalado em gramados e/ou piso cimentado, quando solicitado deverá haver interligação entre um ou mais tablados.</t>
  </si>
  <si>
    <t>Armação em “Box Truss” P15/P30, com peças para formação de painel de divulgação (backdrop).</t>
  </si>
  <si>
    <t>Estande, com projeto básico, com estrutura padrão, divisórias formicadas dupla face, medindo 2,20mx0,96m, montantes e travessas em alumínio anodizado, iluminação com arandelas em alumínio sendo uma para cada 3m², testeira de identificação no mesmo material medindo 1mx0,5m, revestimento completo do chão em carpete 4mm de espessura. Medidas a serem submetidas à aprovação da coordenação do evento</t>
  </si>
  <si>
    <t>LOTE 3 - SERVIÇO DE FOTO, FILMAGEM, PROJEÇÃO EM TELÃO, SONORIZAÇÃO, TV e PAINEL DE LED</t>
  </si>
  <si>
    <t>Serviço de cobertura fotográfica, prestado por um repórter fotográfico, com equipamento digital e profissional próprios, por no mínimo duas horas, com fornecimento de arquivos digitais (resolução mínima de 300 Dpi’s)  e entrega de copião no prazo máximo de 48 horas</t>
  </si>
  <si>
    <t>Revelação de fotos digitais no tamanho 15 cm x 21 cm, em alta resolução (300 Dpi’s, mínimo 2.500 pixels). Fotos em papel fotográfico brilhoso.</t>
  </si>
  <si>
    <t xml:space="preserve">Preço 6 </t>
  </si>
  <si>
    <t>Preço 6</t>
  </si>
  <si>
    <t>Preço 7</t>
  </si>
  <si>
    <t>Preço 8</t>
  </si>
  <si>
    <t>Preço 9</t>
  </si>
  <si>
    <r>
      <t xml:space="preserve">Serviço de sonorização incluindo mesa de som digital amplificada (para atender público não inferior a 300 pessoas) com no mínimo 24 (vinte e quatro) canais, 24 (vinte e quatro) microfones (sem ou com fio) e 10 (dez) caixas de som, também amplificadas e instaladas em tripés não inferior a 2,0 metros de altura e/ou de coluna. Quando solicitado a mesa deverá acompanhar um toca CD e/ ou DVD ou computador. Os microfones deverão ser profissionais, UHF e deverão, quando necessário, se fazer acompanhar dos respectivos pedestais. Os microfones profissionais, UHF, poderão ser solicitados de vários modelos, tais como, omnidirecionais, cardióides, supercardióides, head set, lapela e ShotGun. Quando sem fio, deverá o microfone ser UHF, profissional, com baterias novas (sem uso) inclusas. </t>
    </r>
    <r>
      <rPr>
        <sz val="11"/>
        <rFont val="Calibri"/>
        <family val="2"/>
      </rPr>
      <t>Quando sem fio deverá o microfone ser UHF profissional com baterias novas (sem uso) inclusas.</t>
    </r>
  </si>
  <si>
    <t>Divania Maria Alcantara Soares</t>
  </si>
  <si>
    <t>Seção de Apoio às Contratações</t>
  </si>
  <si>
    <t>Preço médio de mercado</t>
  </si>
  <si>
    <t>Preço público</t>
  </si>
  <si>
    <t>Preço médio estimado</t>
  </si>
  <si>
    <t>Toalhas</t>
  </si>
  <si>
    <t>Mesa</t>
  </si>
  <si>
    <t>Mesa + toalha</t>
  </si>
  <si>
    <t>Para composição do preço médio descartamos os valores hachurados - mais díspares - considerando os preços praticados por este TRT no exercício pretérito (ARP's 18, 19 e 20/2018) ou em preços públicos, conforme pesquisa.</t>
  </si>
  <si>
    <t>Composição do preço público</t>
  </si>
  <si>
    <t>Repetimos o preço público do item 2.12</t>
  </si>
  <si>
    <t>Repetimos o preço público do item 3.3</t>
  </si>
  <si>
    <t>Repetimos o preço público do item 3.1</t>
  </si>
  <si>
    <t>área</t>
  </si>
  <si>
    <t>preço do m²</t>
  </si>
  <si>
    <t>Total</t>
  </si>
  <si>
    <t>Não foram localizados preços públicos para este serviço. Repetimos os valores praticados por este TRT no exercício pretérito (ARP 18/2018)</t>
  </si>
  <si>
    <t>Preço médio unitário</t>
  </si>
  <si>
    <t>Preço médio do item</t>
  </si>
  <si>
    <t>VALOR TOTAL ESTIMADO PARA O LOTE 1</t>
  </si>
  <si>
    <t>VALOR TOTAL ESTIMADO PARA O LOTE 2</t>
  </si>
  <si>
    <t>VALOR TOTAL ESTIMADO PARA O LOTE 3</t>
  </si>
  <si>
    <t>VALOR TOTAL ESTIMADO PARA O LOTE 4</t>
  </si>
  <si>
    <t>VALOR TOTAL ESTIMADO PARA O LOTE 5</t>
  </si>
  <si>
    <t xml:space="preserve">VALOR TOTAL ESTIMADO DA CONTRATAÇÃO </t>
  </si>
  <si>
    <t>Não foram localizados preços exclusivamente de refrigerantes para serem servidos (Itens 1.2 a 1.4). Repetimos os valores praticados por este TRT no exercício pretérito (ARP 19/2018)</t>
  </si>
  <si>
    <t>Não foram localizados preços exclusivamente de refrigerantes para serem servidos (Itens 2.9 a 2.11 e 3.2). Repetimos os valores praticados por este TRT no exercício pretérito (ARP 19/2018)</t>
  </si>
  <si>
    <t>Não foram localizados preços (Item 2.1). Repetimos os valores praticados por este TRT no exercício pretérito (ARP 18/2018)</t>
  </si>
  <si>
    <t>Fortaleza, 25 de abril de 2019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</si>
</sst>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R$-416]\ #,##0.00;[Red]\-[$R$-416]\ #,##0.00"/>
    <numFmt numFmtId="171" formatCode="#,##0.00_ ;[Red]\-#,##0.00\ "/>
    <numFmt numFmtId="172" formatCode="&quot;R$&quot;\ #,##0.00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8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170" fontId="1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 vertical="center" wrapText="1"/>
    </xf>
    <xf numFmtId="171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 wrapText="1"/>
    </xf>
    <xf numFmtId="171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171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4" fontId="1" fillId="0" borderId="14" xfId="0" applyNumberFormat="1" applyFont="1" applyFill="1" applyBorder="1" applyAlignment="1">
      <alignment/>
    </xf>
    <xf numFmtId="0" fontId="1" fillId="0" borderId="16" xfId="0" applyFont="1" applyBorder="1" applyAlignment="1">
      <alignment vertical="top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5" borderId="11" xfId="0" applyNumberFormat="1" applyFont="1" applyFill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center" vertical="center" wrapText="1"/>
    </xf>
    <xf numFmtId="4" fontId="1" fillId="5" borderId="16" xfId="0" applyNumberFormat="1" applyFont="1" applyFill="1" applyBorder="1" applyAlignment="1">
      <alignment horizontal="center" vertical="center" wrapText="1"/>
    </xf>
    <xf numFmtId="4" fontId="1" fillId="5" borderId="12" xfId="0" applyNumberFormat="1" applyFont="1" applyFill="1" applyBorder="1" applyAlignment="1">
      <alignment horizontal="center" vertical="center" wrapText="1"/>
    </xf>
    <xf numFmtId="2" fontId="1" fillId="5" borderId="10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wrapText="1"/>
    </xf>
    <xf numFmtId="2" fontId="1" fillId="5" borderId="11" xfId="0" applyNumberFormat="1" applyFont="1" applyFill="1" applyBorder="1" applyAlignment="1">
      <alignment horizontal="center" vertical="center"/>
    </xf>
    <xf numFmtId="2" fontId="1" fillId="5" borderId="10" xfId="0" applyNumberFormat="1" applyFont="1" applyFill="1" applyBorder="1" applyAlignment="1">
      <alignment horizontal="center" vertical="center" wrapText="1"/>
    </xf>
    <xf numFmtId="2" fontId="1" fillId="5" borderId="11" xfId="0" applyNumberFormat="1" applyFont="1" applyFill="1" applyBorder="1" applyAlignment="1">
      <alignment horizontal="center" vertical="center" wrapText="1"/>
    </xf>
    <xf numFmtId="171" fontId="1" fillId="0" borderId="16" xfId="0" applyNumberFormat="1" applyFont="1" applyBorder="1" applyAlignment="1">
      <alignment horizontal="center" vertical="center"/>
    </xf>
    <xf numFmtId="171" fontId="1" fillId="5" borderId="10" xfId="0" applyNumberFormat="1" applyFont="1" applyFill="1" applyBorder="1" applyAlignment="1">
      <alignment horizontal="center" vertical="center" wrapText="1"/>
    </xf>
    <xf numFmtId="171" fontId="1" fillId="5" borderId="11" xfId="0" applyNumberFormat="1" applyFont="1" applyFill="1" applyBorder="1" applyAlignment="1">
      <alignment horizontal="center" vertical="center" wrapText="1"/>
    </xf>
    <xf numFmtId="171" fontId="1" fillId="5" borderId="1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4" fontId="1" fillId="7" borderId="16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171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1" fillId="0" borderId="2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1" fillId="0" borderId="10" xfId="0" applyFont="1" applyBorder="1" applyAlignment="1">
      <alignment vertical="top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5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5" borderId="15" xfId="0" applyNumberFormat="1" applyFont="1" applyFill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5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5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5" borderId="18" xfId="0" applyNumberFormat="1" applyFont="1" applyFill="1" applyBorder="1" applyAlignment="1">
      <alignment horizontal="center" vertical="center" wrapText="1"/>
    </xf>
    <xf numFmtId="4" fontId="1" fillId="5" borderId="29" xfId="0" applyNumberFormat="1" applyFont="1" applyFill="1" applyBorder="1" applyAlignment="1">
      <alignment horizontal="center" vertical="center" wrapText="1"/>
    </xf>
    <xf numFmtId="4" fontId="1" fillId="5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2" fontId="1" fillId="5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5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center" wrapText="1"/>
    </xf>
    <xf numFmtId="4" fontId="1" fillId="5" borderId="30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="87" zoomScaleNormal="87" zoomScalePageLayoutView="0" workbookViewId="0" topLeftCell="A88">
      <selection activeCell="L99" sqref="L99"/>
    </sheetView>
  </sheetViews>
  <sheetFormatPr defaultColWidth="9.140625" defaultRowHeight="12.75"/>
  <cols>
    <col min="1" max="1" width="9.140625" style="1" customWidth="1"/>
    <col min="2" max="2" width="60.00390625" style="2" customWidth="1"/>
    <col min="3" max="4" width="13.421875" style="1" customWidth="1"/>
    <col min="5" max="5" width="12.421875" style="1" customWidth="1"/>
    <col min="6" max="6" width="9.140625" style="3" customWidth="1"/>
    <col min="7" max="7" width="12.28125" style="3" customWidth="1"/>
    <col min="8" max="16384" width="9.140625" style="3" customWidth="1"/>
  </cols>
  <sheetData>
    <row r="1" spans="1:5" ht="15">
      <c r="A1" s="98"/>
      <c r="B1" s="98"/>
      <c r="C1" s="98"/>
      <c r="D1" s="98"/>
      <c r="E1" s="98"/>
    </row>
    <row r="2" spans="1:5" ht="15">
      <c r="A2" s="98" t="s">
        <v>0</v>
      </c>
      <c r="B2" s="98"/>
      <c r="C2" s="98"/>
      <c r="D2" s="98"/>
      <c r="E2" s="98"/>
    </row>
    <row r="3" spans="1:5" ht="15">
      <c r="A3" s="5"/>
      <c r="B3" s="5"/>
      <c r="C3" s="5"/>
      <c r="D3" s="5"/>
      <c r="E3" s="5"/>
    </row>
    <row r="4" spans="1:7" ht="15">
      <c r="A4" s="107" t="s">
        <v>102</v>
      </c>
      <c r="B4" s="107"/>
      <c r="C4" s="107"/>
      <c r="D4" s="107"/>
      <c r="E4" s="107"/>
      <c r="F4" s="107"/>
      <c r="G4" s="107"/>
    </row>
    <row r="5" spans="1:7" ht="60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8" t="s">
        <v>157</v>
      </c>
      <c r="G5" s="38" t="s">
        <v>158</v>
      </c>
    </row>
    <row r="6" spans="1:12" ht="15" customHeight="1">
      <c r="A6" s="38">
        <v>1</v>
      </c>
      <c r="B6" s="119" t="s">
        <v>11</v>
      </c>
      <c r="C6" s="119"/>
      <c r="D6" s="119"/>
      <c r="E6" s="119"/>
      <c r="F6" s="37"/>
      <c r="G6" s="90"/>
      <c r="H6" s="86"/>
      <c r="I6" s="86"/>
      <c r="J6" s="86"/>
      <c r="K6" s="86"/>
      <c r="L6" s="86"/>
    </row>
    <row r="7" spans="1:7" ht="30">
      <c r="A7" s="38" t="s">
        <v>12</v>
      </c>
      <c r="B7" s="50" t="s">
        <v>13</v>
      </c>
      <c r="C7" s="38" t="s">
        <v>14</v>
      </c>
      <c r="D7" s="38">
        <v>250</v>
      </c>
      <c r="E7" s="38">
        <v>3</v>
      </c>
      <c r="F7" s="39">
        <f>'Preço médio'!H7</f>
        <v>18.35</v>
      </c>
      <c r="G7" s="39">
        <f>TRUNC((D7*F7),2)</f>
        <v>4587.5</v>
      </c>
    </row>
    <row r="8" spans="1:7" ht="30">
      <c r="A8" s="38" t="s">
        <v>15</v>
      </c>
      <c r="B8" s="50" t="s">
        <v>16</v>
      </c>
      <c r="C8" s="38" t="s">
        <v>17</v>
      </c>
      <c r="D8" s="38">
        <v>200</v>
      </c>
      <c r="E8" s="38">
        <v>8</v>
      </c>
      <c r="F8" s="39">
        <f>'Preço médio'!H8</f>
        <v>11.75</v>
      </c>
      <c r="G8" s="39">
        <f aca="true" t="shared" si="0" ref="G8:G36">TRUNC((D8*F8),2)</f>
        <v>2350</v>
      </c>
    </row>
    <row r="9" spans="1:7" ht="30">
      <c r="A9" s="38" t="s">
        <v>18</v>
      </c>
      <c r="B9" s="50" t="s">
        <v>19</v>
      </c>
      <c r="C9" s="38" t="s">
        <v>17</v>
      </c>
      <c r="D9" s="38">
        <v>200</v>
      </c>
      <c r="E9" s="38">
        <v>8</v>
      </c>
      <c r="F9" s="39">
        <f>'Preço médio'!H9</f>
        <v>10.04</v>
      </c>
      <c r="G9" s="39">
        <f t="shared" si="0"/>
        <v>2008</v>
      </c>
    </row>
    <row r="10" spans="1:12" ht="30">
      <c r="A10" s="38" t="s">
        <v>20</v>
      </c>
      <c r="B10" s="50" t="s">
        <v>21</v>
      </c>
      <c r="C10" s="38" t="s">
        <v>17</v>
      </c>
      <c r="D10" s="168">
        <v>250</v>
      </c>
      <c r="E10" s="38">
        <v>8</v>
      </c>
      <c r="F10" s="39">
        <f>'Preço médio'!H10</f>
        <v>10.88</v>
      </c>
      <c r="G10" s="39">
        <f t="shared" si="0"/>
        <v>2720</v>
      </c>
      <c r="H10" s="84"/>
      <c r="I10" s="84"/>
      <c r="J10" s="84"/>
      <c r="K10" s="84"/>
      <c r="L10" s="84"/>
    </row>
    <row r="11" spans="1:7" ht="30">
      <c r="A11" s="38" t="s">
        <v>22</v>
      </c>
      <c r="B11" s="50" t="s">
        <v>111</v>
      </c>
      <c r="C11" s="38" t="s">
        <v>98</v>
      </c>
      <c r="D11" s="38">
        <v>100</v>
      </c>
      <c r="E11" s="38">
        <v>4</v>
      </c>
      <c r="F11" s="39">
        <f>'Preço médio'!H11</f>
        <v>8.81</v>
      </c>
      <c r="G11" s="39">
        <f t="shared" si="0"/>
        <v>881</v>
      </c>
    </row>
    <row r="12" spans="1:7" ht="15">
      <c r="A12" s="38" t="s">
        <v>23</v>
      </c>
      <c r="B12" s="50" t="s">
        <v>24</v>
      </c>
      <c r="C12" s="38" t="s">
        <v>25</v>
      </c>
      <c r="D12" s="38">
        <v>150</v>
      </c>
      <c r="E12" s="38">
        <v>2</v>
      </c>
      <c r="F12" s="39">
        <f>'Preço médio'!H12</f>
        <v>9.11</v>
      </c>
      <c r="G12" s="39">
        <f t="shared" si="0"/>
        <v>1366.5</v>
      </c>
    </row>
    <row r="13" spans="1:7" ht="30">
      <c r="A13" s="38" t="s">
        <v>26</v>
      </c>
      <c r="B13" s="50" t="s">
        <v>27</v>
      </c>
      <c r="C13" s="38" t="s">
        <v>28</v>
      </c>
      <c r="D13" s="38">
        <v>300</v>
      </c>
      <c r="E13" s="38">
        <v>8</v>
      </c>
      <c r="F13" s="39">
        <f>'Preço médio'!H13</f>
        <v>3.99</v>
      </c>
      <c r="G13" s="39">
        <f t="shared" si="0"/>
        <v>1197</v>
      </c>
    </row>
    <row r="14" spans="1:7" ht="30">
      <c r="A14" s="75" t="s">
        <v>112</v>
      </c>
      <c r="B14" s="76" t="s">
        <v>113</v>
      </c>
      <c r="C14" s="75" t="s">
        <v>114</v>
      </c>
      <c r="D14" s="169">
        <v>30</v>
      </c>
      <c r="E14" s="75">
        <v>1</v>
      </c>
      <c r="F14" s="39">
        <f>'Preço médio'!H14</f>
        <v>276.51</v>
      </c>
      <c r="G14" s="39">
        <f t="shared" si="0"/>
        <v>8295.3</v>
      </c>
    </row>
    <row r="15" spans="1:7" ht="15" customHeight="1">
      <c r="A15" s="77">
        <v>2</v>
      </c>
      <c r="B15" s="120" t="s">
        <v>29</v>
      </c>
      <c r="C15" s="120"/>
      <c r="D15" s="120"/>
      <c r="E15" s="120"/>
      <c r="F15" s="39">
        <f>'Preço médio'!H15</f>
        <v>0</v>
      </c>
      <c r="G15" s="39">
        <f t="shared" si="0"/>
        <v>0</v>
      </c>
    </row>
    <row r="16" spans="1:7" ht="30" customHeight="1">
      <c r="A16" s="11" t="s">
        <v>30</v>
      </c>
      <c r="B16" s="52" t="s">
        <v>115</v>
      </c>
      <c r="C16" s="11" t="s">
        <v>3</v>
      </c>
      <c r="D16" s="38">
        <v>600</v>
      </c>
      <c r="E16" s="11">
        <v>30</v>
      </c>
      <c r="F16" s="39">
        <f>'Preço médio'!H16</f>
        <v>3.98</v>
      </c>
      <c r="G16" s="39">
        <f t="shared" si="0"/>
        <v>2388</v>
      </c>
    </row>
    <row r="17" spans="1:7" ht="15">
      <c r="A17" s="11" t="s">
        <v>31</v>
      </c>
      <c r="B17" s="52" t="s">
        <v>32</v>
      </c>
      <c r="C17" s="11" t="s">
        <v>3</v>
      </c>
      <c r="D17" s="38">
        <v>100</v>
      </c>
      <c r="E17" s="11">
        <v>15</v>
      </c>
      <c r="F17" s="39">
        <f>'Preço médio'!H17</f>
        <v>7.71</v>
      </c>
      <c r="G17" s="39">
        <f t="shared" si="0"/>
        <v>771</v>
      </c>
    </row>
    <row r="18" spans="1:7" ht="30">
      <c r="A18" s="11" t="s">
        <v>33</v>
      </c>
      <c r="B18" s="52" t="s">
        <v>34</v>
      </c>
      <c r="C18" s="11" t="s">
        <v>3</v>
      </c>
      <c r="D18" s="38">
        <v>600</v>
      </c>
      <c r="E18" s="11">
        <v>20</v>
      </c>
      <c r="F18" s="39">
        <f>'Preço médio'!H18</f>
        <v>6.31</v>
      </c>
      <c r="G18" s="39">
        <f t="shared" si="0"/>
        <v>3786</v>
      </c>
    </row>
    <row r="19" spans="1:7" ht="16.5" customHeight="1">
      <c r="A19" s="11" t="s">
        <v>35</v>
      </c>
      <c r="B19" s="52" t="s">
        <v>36</v>
      </c>
      <c r="C19" s="11" t="s">
        <v>3</v>
      </c>
      <c r="D19" s="38">
        <v>100</v>
      </c>
      <c r="E19" s="11">
        <v>20</v>
      </c>
      <c r="F19" s="39">
        <f>'Preço médio'!H19</f>
        <v>18.35</v>
      </c>
      <c r="G19" s="39">
        <f t="shared" si="0"/>
        <v>1835</v>
      </c>
    </row>
    <row r="20" spans="1:7" ht="30">
      <c r="A20" s="11" t="s">
        <v>37</v>
      </c>
      <c r="B20" s="52" t="s">
        <v>116</v>
      </c>
      <c r="C20" s="11" t="s">
        <v>3</v>
      </c>
      <c r="D20" s="38">
        <v>8</v>
      </c>
      <c r="E20" s="11">
        <v>2</v>
      </c>
      <c r="F20" s="39">
        <f>'Preço médio'!H20</f>
        <v>106.86</v>
      </c>
      <c r="G20" s="39">
        <f t="shared" si="0"/>
        <v>854.88</v>
      </c>
    </row>
    <row r="21" spans="1:12" ht="30">
      <c r="A21" s="11" t="s">
        <v>39</v>
      </c>
      <c r="B21" s="52" t="s">
        <v>38</v>
      </c>
      <c r="C21" s="11" t="s">
        <v>3</v>
      </c>
      <c r="D21" s="38">
        <v>60</v>
      </c>
      <c r="E21" s="11">
        <v>2</v>
      </c>
      <c r="F21" s="39">
        <f>'Preço médio'!H21</f>
        <v>39.46</v>
      </c>
      <c r="G21" s="39">
        <f t="shared" si="0"/>
        <v>2367.6</v>
      </c>
      <c r="K21" s="79"/>
      <c r="L21" s="79"/>
    </row>
    <row r="22" spans="1:7" ht="45">
      <c r="A22" s="11" t="s">
        <v>41</v>
      </c>
      <c r="B22" s="52" t="s">
        <v>40</v>
      </c>
      <c r="C22" s="11" t="s">
        <v>3</v>
      </c>
      <c r="D22" s="38">
        <v>10</v>
      </c>
      <c r="E22" s="11">
        <v>1</v>
      </c>
      <c r="F22" s="39">
        <f>'Preço médio'!H22</f>
        <v>53.46</v>
      </c>
      <c r="G22" s="39">
        <f t="shared" si="0"/>
        <v>534.6</v>
      </c>
    </row>
    <row r="23" spans="1:12" ht="63" customHeight="1">
      <c r="A23" s="11" t="s">
        <v>43</v>
      </c>
      <c r="B23" s="52" t="s">
        <v>42</v>
      </c>
      <c r="C23" s="11" t="s">
        <v>3</v>
      </c>
      <c r="D23" s="38">
        <v>40</v>
      </c>
      <c r="E23" s="11">
        <v>1</v>
      </c>
      <c r="F23" s="39">
        <f>'Preço médio'!H23</f>
        <v>52.32</v>
      </c>
      <c r="G23" s="39">
        <f t="shared" si="0"/>
        <v>2092.8</v>
      </c>
      <c r="L23" s="85"/>
    </row>
    <row r="24" spans="1:7" ht="15">
      <c r="A24" s="11" t="s">
        <v>46</v>
      </c>
      <c r="B24" s="52" t="s">
        <v>44</v>
      </c>
      <c r="C24" s="11" t="s">
        <v>45</v>
      </c>
      <c r="D24" s="38">
        <v>300</v>
      </c>
      <c r="E24" s="11">
        <v>5</v>
      </c>
      <c r="F24" s="39">
        <f>'Preço médio'!H24</f>
        <v>5.35</v>
      </c>
      <c r="G24" s="39">
        <f t="shared" si="0"/>
        <v>1605</v>
      </c>
    </row>
    <row r="25" spans="1:7" ht="15">
      <c r="A25" s="11" t="s">
        <v>48</v>
      </c>
      <c r="B25" s="52" t="s">
        <v>47</v>
      </c>
      <c r="C25" s="11" t="s">
        <v>3</v>
      </c>
      <c r="D25" s="38">
        <v>250</v>
      </c>
      <c r="E25" s="11">
        <v>2</v>
      </c>
      <c r="F25" s="39">
        <f>'Preço médio'!H25</f>
        <v>2.46</v>
      </c>
      <c r="G25" s="39">
        <f t="shared" si="0"/>
        <v>615</v>
      </c>
    </row>
    <row r="26" spans="1:7" ht="15">
      <c r="A26" s="11" t="s">
        <v>117</v>
      </c>
      <c r="B26" s="52" t="s">
        <v>49</v>
      </c>
      <c r="C26" s="11" t="s">
        <v>3</v>
      </c>
      <c r="D26" s="38">
        <v>250</v>
      </c>
      <c r="E26" s="11">
        <v>2</v>
      </c>
      <c r="F26" s="39">
        <f>'Preço médio'!H26</f>
        <v>5.17</v>
      </c>
      <c r="G26" s="39">
        <f t="shared" si="0"/>
        <v>1292.5</v>
      </c>
    </row>
    <row r="27" spans="1:7" ht="45">
      <c r="A27" s="11" t="s">
        <v>118</v>
      </c>
      <c r="B27" s="52" t="s">
        <v>121</v>
      </c>
      <c r="C27" s="11" t="s">
        <v>68</v>
      </c>
      <c r="D27" s="38">
        <v>200</v>
      </c>
      <c r="E27" s="11">
        <v>2</v>
      </c>
      <c r="F27" s="39">
        <f>'Preço médio'!H27</f>
        <v>15.4</v>
      </c>
      <c r="G27" s="39">
        <f t="shared" si="0"/>
        <v>3080</v>
      </c>
    </row>
    <row r="28" spans="1:11" ht="45">
      <c r="A28" s="11" t="s">
        <v>119</v>
      </c>
      <c r="B28" s="52" t="s">
        <v>122</v>
      </c>
      <c r="C28" s="11" t="s">
        <v>68</v>
      </c>
      <c r="D28" s="38">
        <v>250</v>
      </c>
      <c r="E28" s="11">
        <v>2</v>
      </c>
      <c r="F28" s="39">
        <f>'Preço médio'!H28</f>
        <v>15.82</v>
      </c>
      <c r="G28" s="39">
        <f t="shared" si="0"/>
        <v>3955</v>
      </c>
      <c r="H28" s="86"/>
      <c r="I28" s="86"/>
      <c r="J28" s="86"/>
      <c r="K28" s="86"/>
    </row>
    <row r="29" spans="1:7" ht="45">
      <c r="A29" s="11" t="s">
        <v>120</v>
      </c>
      <c r="B29" s="52" t="s">
        <v>123</v>
      </c>
      <c r="C29" s="11" t="s">
        <v>68</v>
      </c>
      <c r="D29" s="38">
        <v>100</v>
      </c>
      <c r="E29" s="11">
        <v>2</v>
      </c>
      <c r="F29" s="39">
        <f>'Preço médio'!H29</f>
        <v>30.65</v>
      </c>
      <c r="G29" s="39">
        <f t="shared" si="0"/>
        <v>3065</v>
      </c>
    </row>
    <row r="30" spans="1:7" ht="15" customHeight="1">
      <c r="A30" s="11">
        <v>3</v>
      </c>
      <c r="B30" s="121" t="s">
        <v>50</v>
      </c>
      <c r="C30" s="121"/>
      <c r="D30" s="121"/>
      <c r="E30" s="121"/>
      <c r="F30" s="39">
        <f>'Preço médio'!H30</f>
        <v>0</v>
      </c>
      <c r="G30" s="39">
        <f t="shared" si="0"/>
        <v>0</v>
      </c>
    </row>
    <row r="31" spans="1:7" ht="15">
      <c r="A31" s="11" t="s">
        <v>51</v>
      </c>
      <c r="B31" s="52" t="s">
        <v>52</v>
      </c>
      <c r="C31" s="11" t="s">
        <v>3</v>
      </c>
      <c r="D31" s="38">
        <v>200</v>
      </c>
      <c r="E31" s="11">
        <v>1</v>
      </c>
      <c r="F31" s="39">
        <f>'Preço médio'!H31</f>
        <v>163.98</v>
      </c>
      <c r="G31" s="39">
        <f t="shared" si="0"/>
        <v>32796</v>
      </c>
    </row>
    <row r="32" spans="1:7" ht="15">
      <c r="A32" s="11" t="s">
        <v>53</v>
      </c>
      <c r="B32" s="52" t="s">
        <v>54</v>
      </c>
      <c r="C32" s="11" t="s">
        <v>3</v>
      </c>
      <c r="D32" s="38">
        <v>15</v>
      </c>
      <c r="E32" s="11">
        <v>1</v>
      </c>
      <c r="F32" s="39">
        <f>'Preço médio'!H32</f>
        <v>300</v>
      </c>
      <c r="G32" s="39">
        <f t="shared" si="0"/>
        <v>4500</v>
      </c>
    </row>
    <row r="33" spans="1:11" ht="15">
      <c r="A33" s="11" t="s">
        <v>55</v>
      </c>
      <c r="B33" s="52" t="s">
        <v>56</v>
      </c>
      <c r="C33" s="11" t="s">
        <v>3</v>
      </c>
      <c r="D33" s="38">
        <v>20</v>
      </c>
      <c r="E33" s="11">
        <v>1</v>
      </c>
      <c r="F33" s="39">
        <f>'Preço médio'!H33</f>
        <v>175.83</v>
      </c>
      <c r="G33" s="39">
        <f t="shared" si="0"/>
        <v>3516.6</v>
      </c>
      <c r="H33" s="86"/>
      <c r="I33" s="86"/>
      <c r="J33" s="86"/>
      <c r="K33" s="86"/>
    </row>
    <row r="34" spans="1:7" ht="15">
      <c r="A34" s="87" t="s">
        <v>57</v>
      </c>
      <c r="B34" s="83" t="s">
        <v>58</v>
      </c>
      <c r="C34" s="87" t="s">
        <v>3</v>
      </c>
      <c r="D34" s="38">
        <v>20</v>
      </c>
      <c r="E34" s="87">
        <v>2</v>
      </c>
      <c r="F34" s="39">
        <f>'Preço médio'!H34</f>
        <v>215.11</v>
      </c>
      <c r="G34" s="39">
        <f t="shared" si="0"/>
        <v>4302.2</v>
      </c>
    </row>
    <row r="35" spans="1:7" ht="15">
      <c r="A35" s="75" t="s">
        <v>59</v>
      </c>
      <c r="B35" s="76" t="s">
        <v>60</v>
      </c>
      <c r="C35" s="75" t="s">
        <v>3</v>
      </c>
      <c r="D35" s="38">
        <v>3</v>
      </c>
      <c r="E35" s="75">
        <v>1</v>
      </c>
      <c r="F35" s="39">
        <f>'Preço médio'!H35</f>
        <v>547</v>
      </c>
      <c r="G35" s="39">
        <f t="shared" si="0"/>
        <v>1641</v>
      </c>
    </row>
    <row r="36" spans="1:7" ht="15">
      <c r="A36" s="75" t="s">
        <v>75</v>
      </c>
      <c r="B36" s="76" t="s">
        <v>124</v>
      </c>
      <c r="C36" s="75" t="s">
        <v>3</v>
      </c>
      <c r="D36" s="38">
        <v>50</v>
      </c>
      <c r="E36" s="75">
        <v>2</v>
      </c>
      <c r="F36" s="39">
        <f>'Preço médio'!H36</f>
        <v>173</v>
      </c>
      <c r="G36" s="39">
        <f t="shared" si="0"/>
        <v>8650</v>
      </c>
    </row>
    <row r="37" spans="1:7" ht="15">
      <c r="A37" s="100" t="s">
        <v>159</v>
      </c>
      <c r="B37" s="100"/>
      <c r="C37" s="100"/>
      <c r="D37" s="100"/>
      <c r="E37" s="100"/>
      <c r="F37" s="100"/>
      <c r="G37" s="89">
        <f>SUM(G7:G36)</f>
        <v>107053.48</v>
      </c>
    </row>
    <row r="38" spans="1:7" ht="15">
      <c r="A38" s="78"/>
      <c r="B38" s="78"/>
      <c r="C38" s="78"/>
      <c r="D38" s="78"/>
      <c r="E38" s="78"/>
      <c r="F38" s="78"/>
      <c r="G38" s="91"/>
    </row>
    <row r="39" spans="1:7" ht="15">
      <c r="A39" s="78"/>
      <c r="B39" s="78"/>
      <c r="C39" s="78"/>
      <c r="D39" s="78"/>
      <c r="E39" s="78"/>
      <c r="F39" s="78"/>
      <c r="G39" s="91"/>
    </row>
    <row r="40" spans="1:5" ht="15">
      <c r="A40" s="5"/>
      <c r="B40" s="12"/>
      <c r="C40" s="6"/>
      <c r="D40" s="6"/>
      <c r="E40" s="6"/>
    </row>
    <row r="41" spans="1:7" ht="15">
      <c r="A41" s="107" t="s">
        <v>125</v>
      </c>
      <c r="B41" s="107"/>
      <c r="C41" s="107"/>
      <c r="D41" s="107"/>
      <c r="E41" s="107"/>
      <c r="F41" s="107"/>
      <c r="G41" s="107"/>
    </row>
    <row r="42" spans="1:7" ht="60">
      <c r="A42" s="38" t="s">
        <v>1</v>
      </c>
      <c r="B42" s="38" t="s">
        <v>2</v>
      </c>
      <c r="C42" s="38" t="s">
        <v>3</v>
      </c>
      <c r="D42" s="38" t="s">
        <v>4</v>
      </c>
      <c r="E42" s="38" t="s">
        <v>5</v>
      </c>
      <c r="F42" s="38" t="s">
        <v>157</v>
      </c>
      <c r="G42" s="38" t="s">
        <v>158</v>
      </c>
    </row>
    <row r="43" spans="1:7" ht="76.5" customHeight="1">
      <c r="A43" s="114" t="s">
        <v>30</v>
      </c>
      <c r="B43" s="14" t="s">
        <v>61</v>
      </c>
      <c r="C43" s="122" t="s">
        <v>3</v>
      </c>
      <c r="D43" s="113">
        <v>15</v>
      </c>
      <c r="E43" s="113">
        <v>2</v>
      </c>
      <c r="F43" s="106">
        <f>'Preço médio'!H43:H44</f>
        <v>761.04</v>
      </c>
      <c r="G43" s="106">
        <f>TRUNC((D43*F43),2)</f>
        <v>11415.6</v>
      </c>
    </row>
    <row r="44" spans="1:7" ht="39.75" customHeight="1">
      <c r="A44" s="101"/>
      <c r="B44" s="14" t="s">
        <v>62</v>
      </c>
      <c r="C44" s="122"/>
      <c r="D44" s="113"/>
      <c r="E44" s="113"/>
      <c r="F44" s="107"/>
      <c r="G44" s="107"/>
    </row>
    <row r="45" spans="1:9" ht="79.5" customHeight="1">
      <c r="A45" s="101" t="s">
        <v>31</v>
      </c>
      <c r="B45" s="15" t="s">
        <v>63</v>
      </c>
      <c r="C45" s="102" t="s">
        <v>3</v>
      </c>
      <c r="D45" s="99">
        <v>5</v>
      </c>
      <c r="E45" s="99">
        <v>1</v>
      </c>
      <c r="F45" s="106">
        <f>'Preço médio'!H45:H46</f>
        <v>1221.17</v>
      </c>
      <c r="G45" s="106">
        <f>TRUNC((D45*F45),2)</f>
        <v>6105.85</v>
      </c>
      <c r="H45" s="82"/>
      <c r="I45" s="74"/>
    </row>
    <row r="46" spans="1:7" ht="55.5" customHeight="1">
      <c r="A46" s="101"/>
      <c r="B46" s="14" t="s">
        <v>126</v>
      </c>
      <c r="C46" s="102"/>
      <c r="D46" s="99"/>
      <c r="E46" s="99"/>
      <c r="F46" s="107"/>
      <c r="G46" s="107"/>
    </row>
    <row r="47" spans="1:7" ht="76.5" customHeight="1">
      <c r="A47" s="101" t="s">
        <v>33</v>
      </c>
      <c r="B47" s="15" t="s">
        <v>103</v>
      </c>
      <c r="C47" s="102" t="s">
        <v>3</v>
      </c>
      <c r="D47" s="99">
        <v>8</v>
      </c>
      <c r="E47" s="99">
        <v>1</v>
      </c>
      <c r="F47" s="106">
        <f>'Preço médio'!H47:H48</f>
        <v>1131.29</v>
      </c>
      <c r="G47" s="106">
        <f>TRUNC((D47*F47),2)</f>
        <v>9050.32</v>
      </c>
    </row>
    <row r="48" spans="1:11" ht="59.25" customHeight="1">
      <c r="A48" s="101"/>
      <c r="B48" s="92" t="s">
        <v>64</v>
      </c>
      <c r="C48" s="102"/>
      <c r="D48" s="99"/>
      <c r="E48" s="99"/>
      <c r="F48" s="107"/>
      <c r="G48" s="107"/>
      <c r="H48" s="86"/>
      <c r="I48" s="86"/>
      <c r="J48" s="86"/>
      <c r="K48" s="86"/>
    </row>
    <row r="49" spans="1:9" ht="92.25" customHeight="1">
      <c r="A49" s="101" t="s">
        <v>35</v>
      </c>
      <c r="B49" s="93" t="s">
        <v>127</v>
      </c>
      <c r="C49" s="102" t="s">
        <v>3</v>
      </c>
      <c r="D49" s="99">
        <v>3</v>
      </c>
      <c r="E49" s="99">
        <v>1</v>
      </c>
      <c r="F49" s="106">
        <f>'Preço médio'!H49:H50</f>
        <v>1439.06</v>
      </c>
      <c r="G49" s="106">
        <f>TRUNC((D49*F49),2)</f>
        <v>4317.18</v>
      </c>
      <c r="H49" s="82"/>
      <c r="I49" s="74"/>
    </row>
    <row r="50" spans="1:7" ht="75" customHeight="1">
      <c r="A50" s="117"/>
      <c r="B50" s="14" t="s">
        <v>128</v>
      </c>
      <c r="C50" s="118"/>
      <c r="D50" s="112"/>
      <c r="E50" s="112"/>
      <c r="F50" s="107"/>
      <c r="G50" s="107"/>
    </row>
    <row r="51" spans="1:7" ht="12.75" customHeight="1">
      <c r="A51" s="104" t="s">
        <v>37</v>
      </c>
      <c r="B51" s="115" t="s">
        <v>65</v>
      </c>
      <c r="C51" s="104" t="s">
        <v>3</v>
      </c>
      <c r="D51" s="104">
        <v>4</v>
      </c>
      <c r="E51" s="104">
        <v>1</v>
      </c>
      <c r="F51" s="106">
        <f>'Preço médio'!H51:H52</f>
        <v>1455</v>
      </c>
      <c r="G51" s="106">
        <f>TRUNC((D51*F51),2)</f>
        <v>5820</v>
      </c>
    </row>
    <row r="52" spans="1:10" ht="126" customHeight="1">
      <c r="A52" s="104"/>
      <c r="B52" s="115"/>
      <c r="C52" s="104"/>
      <c r="D52" s="104"/>
      <c r="E52" s="104"/>
      <c r="F52" s="107"/>
      <c r="G52" s="107"/>
      <c r="H52" s="84"/>
      <c r="I52" s="84"/>
      <c r="J52" s="84"/>
    </row>
    <row r="53" spans="1:7" ht="15.75" customHeight="1">
      <c r="A53" s="114" t="s">
        <v>39</v>
      </c>
      <c r="B53" s="116" t="s">
        <v>66</v>
      </c>
      <c r="C53" s="113" t="s">
        <v>3</v>
      </c>
      <c r="D53" s="113">
        <v>3</v>
      </c>
      <c r="E53" s="113">
        <v>1</v>
      </c>
      <c r="F53" s="106">
        <f>'Preço médio'!H53:H54</f>
        <v>1288.15</v>
      </c>
      <c r="G53" s="106">
        <f>TRUNC((D53*F53),2)</f>
        <v>3864.45</v>
      </c>
    </row>
    <row r="54" spans="1:10" ht="120" customHeight="1">
      <c r="A54" s="101"/>
      <c r="B54" s="108"/>
      <c r="C54" s="99"/>
      <c r="D54" s="99"/>
      <c r="E54" s="99"/>
      <c r="F54" s="107"/>
      <c r="G54" s="107"/>
      <c r="H54" s="84"/>
      <c r="I54" s="84"/>
      <c r="J54" s="84"/>
    </row>
    <row r="55" spans="1:7" ht="12.75" customHeight="1">
      <c r="A55" s="101" t="s">
        <v>41</v>
      </c>
      <c r="B55" s="108" t="s">
        <v>67</v>
      </c>
      <c r="C55" s="99" t="s">
        <v>3</v>
      </c>
      <c r="D55" s="99">
        <v>8</v>
      </c>
      <c r="E55" s="99">
        <v>1</v>
      </c>
      <c r="F55" s="106">
        <f>'Preço médio'!H55:H56</f>
        <v>1177.18</v>
      </c>
      <c r="G55" s="106">
        <f>TRUNC((D55*F55),2)</f>
        <v>9417.44</v>
      </c>
    </row>
    <row r="56" spans="1:10" ht="105" customHeight="1">
      <c r="A56" s="101"/>
      <c r="B56" s="108"/>
      <c r="C56" s="99"/>
      <c r="D56" s="99"/>
      <c r="E56" s="99"/>
      <c r="F56" s="107"/>
      <c r="G56" s="107"/>
      <c r="H56" s="84"/>
      <c r="I56" s="84"/>
      <c r="J56" s="84"/>
    </row>
    <row r="57" spans="1:10" ht="30.75" customHeight="1">
      <c r="A57" s="8" t="s">
        <v>43</v>
      </c>
      <c r="B57" s="83" t="s">
        <v>129</v>
      </c>
      <c r="C57" s="87" t="s">
        <v>68</v>
      </c>
      <c r="D57" s="9">
        <v>200</v>
      </c>
      <c r="E57" s="9">
        <v>1</v>
      </c>
      <c r="F57" s="39">
        <f>'Preço médio'!H57</f>
        <v>46.49</v>
      </c>
      <c r="G57" s="39">
        <f>TRUNC((D57*F57),2)</f>
        <v>9298</v>
      </c>
      <c r="H57" s="84"/>
      <c r="I57" s="84"/>
      <c r="J57" s="84"/>
    </row>
    <row r="58" spans="1:10" ht="30.75" customHeight="1">
      <c r="A58" s="7" t="s">
        <v>46</v>
      </c>
      <c r="B58" s="10" t="s">
        <v>69</v>
      </c>
      <c r="C58" s="7" t="s">
        <v>3</v>
      </c>
      <c r="D58" s="7">
        <v>20</v>
      </c>
      <c r="E58" s="7">
        <v>2</v>
      </c>
      <c r="F58" s="39">
        <f>'Preço médio'!H58</f>
        <v>251.46</v>
      </c>
      <c r="G58" s="39">
        <f>TRUNC((D58*F58),2)</f>
        <v>5029.2</v>
      </c>
      <c r="H58" s="84"/>
      <c r="I58" s="84"/>
      <c r="J58" s="84"/>
    </row>
    <row r="59" spans="1:7" ht="116.25" customHeight="1">
      <c r="A59" s="8" t="s">
        <v>48</v>
      </c>
      <c r="B59" s="52" t="s">
        <v>130</v>
      </c>
      <c r="C59" s="7" t="s">
        <v>68</v>
      </c>
      <c r="D59" s="7">
        <v>150</v>
      </c>
      <c r="E59" s="7">
        <v>3</v>
      </c>
      <c r="F59" s="39">
        <f>'Preço médio'!H59</f>
        <v>120.21</v>
      </c>
      <c r="G59" s="39">
        <f>TRUNC((D59*F59),2)</f>
        <v>18031.5</v>
      </c>
    </row>
    <row r="60" spans="1:7" ht="15">
      <c r="A60" s="100" t="s">
        <v>160</v>
      </c>
      <c r="B60" s="100"/>
      <c r="C60" s="100"/>
      <c r="D60" s="100"/>
      <c r="E60" s="100"/>
      <c r="F60" s="100"/>
      <c r="G60" s="89">
        <f>SUM(G43:G59)</f>
        <v>82349.54</v>
      </c>
    </row>
    <row r="61" spans="1:5" ht="15" customHeight="1">
      <c r="A61" s="17"/>
      <c r="B61" s="18"/>
      <c r="C61" s="36"/>
      <c r="D61" s="36"/>
      <c r="E61" s="36"/>
    </row>
    <row r="62" spans="1:5" ht="15">
      <c r="A62" s="6"/>
      <c r="B62" s="12"/>
      <c r="C62" s="6"/>
      <c r="D62" s="6"/>
      <c r="E62" s="6"/>
    </row>
    <row r="63" spans="1:5" ht="15">
      <c r="A63" s="6"/>
      <c r="B63" s="12"/>
      <c r="C63" s="6"/>
      <c r="D63" s="6"/>
      <c r="E63" s="6"/>
    </row>
    <row r="64" spans="1:7" ht="15">
      <c r="A64" s="107" t="s">
        <v>131</v>
      </c>
      <c r="B64" s="107"/>
      <c r="C64" s="107"/>
      <c r="D64" s="107"/>
      <c r="E64" s="107"/>
      <c r="F64" s="107"/>
      <c r="G64" s="107"/>
    </row>
    <row r="65" spans="1:7" ht="60">
      <c r="A65" s="30" t="s">
        <v>1</v>
      </c>
      <c r="B65" s="30" t="s">
        <v>2</v>
      </c>
      <c r="C65" s="30" t="s">
        <v>3</v>
      </c>
      <c r="D65" s="30" t="s">
        <v>4</v>
      </c>
      <c r="E65" s="30" t="s">
        <v>5</v>
      </c>
      <c r="F65" s="38" t="s">
        <v>157</v>
      </c>
      <c r="G65" s="38" t="s">
        <v>158</v>
      </c>
    </row>
    <row r="66" spans="1:7" s="4" customFormat="1" ht="81" customHeight="1">
      <c r="A66" s="7" t="s">
        <v>51</v>
      </c>
      <c r="B66" s="10" t="s">
        <v>132</v>
      </c>
      <c r="C66" s="7" t="s">
        <v>70</v>
      </c>
      <c r="D66" s="7">
        <v>15</v>
      </c>
      <c r="E66" s="7">
        <v>1</v>
      </c>
      <c r="F66" s="66">
        <f>'Preço médio'!H66</f>
        <v>636.08</v>
      </c>
      <c r="G66" s="66">
        <f aca="true" t="shared" si="1" ref="G66:G71">TRUNC((D66*F66),2)</f>
        <v>9541.2</v>
      </c>
    </row>
    <row r="67" spans="1:11" s="4" customFormat="1" ht="70.5" customHeight="1">
      <c r="A67" s="7" t="s">
        <v>53</v>
      </c>
      <c r="B67" s="10" t="s">
        <v>71</v>
      </c>
      <c r="C67" s="7" t="s">
        <v>70</v>
      </c>
      <c r="D67" s="7">
        <v>5</v>
      </c>
      <c r="E67" s="7">
        <v>1</v>
      </c>
      <c r="F67" s="66">
        <f>'Preço médio'!H67</f>
        <v>546.04</v>
      </c>
      <c r="G67" s="66">
        <f t="shared" si="1"/>
        <v>2730.2</v>
      </c>
      <c r="H67" s="86"/>
      <c r="I67" s="86"/>
      <c r="J67" s="86"/>
      <c r="K67" s="86"/>
    </row>
    <row r="68" spans="1:7" s="4" customFormat="1" ht="52.5" customHeight="1">
      <c r="A68" s="7" t="s">
        <v>55</v>
      </c>
      <c r="B68" s="52" t="s">
        <v>133</v>
      </c>
      <c r="C68" s="7" t="s">
        <v>3</v>
      </c>
      <c r="D68" s="7">
        <v>200</v>
      </c>
      <c r="E68" s="7">
        <v>5</v>
      </c>
      <c r="F68" s="66">
        <f>'Preço médio'!H68</f>
        <v>4.87</v>
      </c>
      <c r="G68" s="66">
        <f t="shared" si="1"/>
        <v>974</v>
      </c>
    </row>
    <row r="69" spans="1:7" s="4" customFormat="1" ht="141" customHeight="1">
      <c r="A69" s="7" t="s">
        <v>57</v>
      </c>
      <c r="B69" s="10" t="s">
        <v>72</v>
      </c>
      <c r="C69" s="7" t="s">
        <v>73</v>
      </c>
      <c r="D69" s="7">
        <v>15</v>
      </c>
      <c r="E69" s="7">
        <v>1</v>
      </c>
      <c r="F69" s="66">
        <f>'Preço médio'!H69</f>
        <v>1490.63</v>
      </c>
      <c r="G69" s="66">
        <f t="shared" si="1"/>
        <v>22359.45</v>
      </c>
    </row>
    <row r="70" spans="1:7" s="4" customFormat="1" ht="66" customHeight="1">
      <c r="A70" s="7" t="s">
        <v>59</v>
      </c>
      <c r="B70" s="15" t="s">
        <v>74</v>
      </c>
      <c r="C70" s="7" t="s">
        <v>73</v>
      </c>
      <c r="D70" s="7">
        <v>8</v>
      </c>
      <c r="E70" s="7">
        <v>1</v>
      </c>
      <c r="F70" s="66">
        <f>'Preço médio'!H70</f>
        <v>647.25</v>
      </c>
      <c r="G70" s="66">
        <f t="shared" si="1"/>
        <v>5178</v>
      </c>
    </row>
    <row r="71" spans="1:7" s="4" customFormat="1" ht="153.75" customHeight="1">
      <c r="A71" s="101" t="s">
        <v>75</v>
      </c>
      <c r="B71" s="15" t="s">
        <v>76</v>
      </c>
      <c r="C71" s="102" t="s">
        <v>73</v>
      </c>
      <c r="D71" s="99">
        <v>10</v>
      </c>
      <c r="E71" s="99">
        <v>1</v>
      </c>
      <c r="F71" s="109">
        <f>'Preço médio'!H71:H73</f>
        <v>818.75</v>
      </c>
      <c r="G71" s="109">
        <f t="shared" si="1"/>
        <v>8187.5</v>
      </c>
    </row>
    <row r="72" spans="1:7" s="4" customFormat="1" ht="30">
      <c r="A72" s="101"/>
      <c r="B72" s="14" t="s">
        <v>77</v>
      </c>
      <c r="C72" s="102"/>
      <c r="D72" s="99"/>
      <c r="E72" s="99"/>
      <c r="F72" s="110"/>
      <c r="G72" s="110"/>
    </row>
    <row r="73" spans="1:7" s="4" customFormat="1" ht="30">
      <c r="A73" s="101"/>
      <c r="B73" s="14" t="s">
        <v>78</v>
      </c>
      <c r="C73" s="102"/>
      <c r="D73" s="99"/>
      <c r="E73" s="99"/>
      <c r="F73" s="111"/>
      <c r="G73" s="111"/>
    </row>
    <row r="74" spans="1:7" s="4" customFormat="1" ht="15" customHeight="1">
      <c r="A74" s="105" t="s">
        <v>79</v>
      </c>
      <c r="B74" s="15" t="s">
        <v>80</v>
      </c>
      <c r="C74" s="102" t="s">
        <v>73</v>
      </c>
      <c r="D74" s="102">
        <v>10</v>
      </c>
      <c r="E74" s="102">
        <v>1</v>
      </c>
      <c r="F74" s="103">
        <f>'Preço médio'!H74:H75</f>
        <v>257.49</v>
      </c>
      <c r="G74" s="103">
        <f>TRUNC((D74*F74),2)</f>
        <v>2574.9</v>
      </c>
    </row>
    <row r="75" spans="1:7" s="4" customFormat="1" ht="60">
      <c r="A75" s="105"/>
      <c r="B75" s="16" t="s">
        <v>81</v>
      </c>
      <c r="C75" s="102"/>
      <c r="D75" s="102"/>
      <c r="E75" s="102"/>
      <c r="F75" s="104"/>
      <c r="G75" s="104"/>
    </row>
    <row r="76" spans="1:7" s="4" customFormat="1" ht="93.75" customHeight="1">
      <c r="A76" s="7" t="s">
        <v>82</v>
      </c>
      <c r="B76" s="16" t="s">
        <v>83</v>
      </c>
      <c r="C76" s="7" t="s">
        <v>73</v>
      </c>
      <c r="D76" s="7">
        <v>3</v>
      </c>
      <c r="E76" s="7">
        <v>1</v>
      </c>
      <c r="F76" s="66">
        <f>'Preço médio'!H76</f>
        <v>1058.75</v>
      </c>
      <c r="G76" s="66">
        <f>TRUNC((D76*F76),2)</f>
        <v>3176.25</v>
      </c>
    </row>
    <row r="77" spans="1:7" s="4" customFormat="1" ht="254.25" customHeight="1">
      <c r="A77" s="7" t="s">
        <v>84</v>
      </c>
      <c r="B77" s="10" t="s">
        <v>139</v>
      </c>
      <c r="C77" s="7" t="s">
        <v>73</v>
      </c>
      <c r="D77" s="7">
        <v>10</v>
      </c>
      <c r="E77" s="7">
        <v>1</v>
      </c>
      <c r="F77" s="66">
        <f>'Preço médio'!H77</f>
        <v>1300</v>
      </c>
      <c r="G77" s="66">
        <f>TRUNC((D77*F77),2)</f>
        <v>13000</v>
      </c>
    </row>
    <row r="78" spans="1:7" s="4" customFormat="1" ht="111.75" customHeight="1">
      <c r="A78" s="7" t="s">
        <v>85</v>
      </c>
      <c r="B78" s="10" t="s">
        <v>104</v>
      </c>
      <c r="C78" s="7" t="s">
        <v>73</v>
      </c>
      <c r="D78" s="7">
        <v>5</v>
      </c>
      <c r="E78" s="7">
        <v>1</v>
      </c>
      <c r="F78" s="66">
        <f>'Preço médio'!H78</f>
        <v>929.02</v>
      </c>
      <c r="G78" s="66">
        <f>TRUNC((D78*F78),2)</f>
        <v>4645.1</v>
      </c>
    </row>
    <row r="79" spans="1:7" s="4" customFormat="1" ht="99.75" customHeight="1">
      <c r="A79" s="7" t="s">
        <v>86</v>
      </c>
      <c r="B79" s="10" t="s">
        <v>105</v>
      </c>
      <c r="C79" s="7" t="s">
        <v>73</v>
      </c>
      <c r="D79" s="7">
        <v>5</v>
      </c>
      <c r="E79" s="7">
        <v>1</v>
      </c>
      <c r="F79" s="66">
        <f>'Preço médio'!H79</f>
        <v>760.64</v>
      </c>
      <c r="G79" s="66">
        <f>TRUNC((D79*F79),2)</f>
        <v>3803.2</v>
      </c>
    </row>
    <row r="80" spans="1:7" ht="15">
      <c r="A80" s="100" t="s">
        <v>161</v>
      </c>
      <c r="B80" s="100"/>
      <c r="C80" s="100"/>
      <c r="D80" s="100"/>
      <c r="E80" s="100"/>
      <c r="F80" s="100"/>
      <c r="G80" s="89">
        <f>SUM(G66:G79)</f>
        <v>76169.8</v>
      </c>
    </row>
    <row r="81" spans="1:5" s="4" customFormat="1" ht="15" customHeight="1">
      <c r="A81" s="54"/>
      <c r="B81" s="54"/>
      <c r="C81" s="19"/>
      <c r="D81" s="36"/>
      <c r="E81" s="36"/>
    </row>
    <row r="82" spans="1:5" ht="15">
      <c r="A82" s="5"/>
      <c r="B82" s="12"/>
      <c r="C82" s="6"/>
      <c r="D82" s="6"/>
      <c r="E82" s="6"/>
    </row>
    <row r="83" spans="1:7" ht="15">
      <c r="A83" s="107" t="s">
        <v>101</v>
      </c>
      <c r="B83" s="107"/>
      <c r="C83" s="107"/>
      <c r="D83" s="107"/>
      <c r="E83" s="107"/>
      <c r="F83" s="107"/>
      <c r="G83" s="107"/>
    </row>
    <row r="84" spans="1:7" ht="60">
      <c r="A84" s="30" t="s">
        <v>1</v>
      </c>
      <c r="B84" s="30" t="s">
        <v>2</v>
      </c>
      <c r="C84" s="30" t="s">
        <v>3</v>
      </c>
      <c r="D84" s="30" t="s">
        <v>4</v>
      </c>
      <c r="E84" s="30" t="s">
        <v>5</v>
      </c>
      <c r="F84" s="38" t="s">
        <v>157</v>
      </c>
      <c r="G84" s="38" t="s">
        <v>158</v>
      </c>
    </row>
    <row r="85" spans="1:7" ht="47.25" customHeight="1">
      <c r="A85" s="7" t="s">
        <v>87</v>
      </c>
      <c r="B85" s="10" t="s">
        <v>106</v>
      </c>
      <c r="C85" s="7" t="s">
        <v>3</v>
      </c>
      <c r="D85" s="7">
        <v>80</v>
      </c>
      <c r="E85" s="7">
        <v>2</v>
      </c>
      <c r="F85" s="70">
        <v>126.31</v>
      </c>
      <c r="G85" s="70">
        <f>TRUNC((D85*F85),2)</f>
        <v>10104.8</v>
      </c>
    </row>
    <row r="86" spans="1:7" ht="34.5" customHeight="1">
      <c r="A86" s="7" t="s">
        <v>88</v>
      </c>
      <c r="B86" s="10" t="s">
        <v>107</v>
      </c>
      <c r="C86" s="7" t="s">
        <v>3</v>
      </c>
      <c r="D86" s="7">
        <v>15</v>
      </c>
      <c r="E86" s="7">
        <v>1</v>
      </c>
      <c r="F86" s="70">
        <v>122.95</v>
      </c>
      <c r="G86" s="70">
        <f aca="true" t="shared" si="2" ref="G86:G91">TRUNC((D86*F86),2)</f>
        <v>1844.25</v>
      </c>
    </row>
    <row r="87" spans="1:7" ht="34.5" customHeight="1">
      <c r="A87" s="7" t="s">
        <v>89</v>
      </c>
      <c r="B87" s="10" t="s">
        <v>108</v>
      </c>
      <c r="C87" s="7" t="s">
        <v>3</v>
      </c>
      <c r="D87" s="7">
        <v>12</v>
      </c>
      <c r="E87" s="7">
        <v>1</v>
      </c>
      <c r="F87" s="70">
        <v>146.82</v>
      </c>
      <c r="G87" s="70">
        <f t="shared" si="2"/>
        <v>1761.84</v>
      </c>
    </row>
    <row r="88" spans="1:7" ht="63" customHeight="1">
      <c r="A88" s="7" t="s">
        <v>90</v>
      </c>
      <c r="B88" s="10" t="s">
        <v>91</v>
      </c>
      <c r="C88" s="7" t="s">
        <v>3</v>
      </c>
      <c r="D88" s="7">
        <v>15</v>
      </c>
      <c r="E88" s="7">
        <v>1</v>
      </c>
      <c r="F88" s="70">
        <v>289.35</v>
      </c>
      <c r="G88" s="70">
        <f t="shared" si="2"/>
        <v>4340.25</v>
      </c>
    </row>
    <row r="89" spans="1:7" ht="63" customHeight="1">
      <c r="A89" s="7" t="s">
        <v>92</v>
      </c>
      <c r="B89" s="10" t="s">
        <v>93</v>
      </c>
      <c r="C89" s="7" t="s">
        <v>3</v>
      </c>
      <c r="D89" s="7">
        <v>30</v>
      </c>
      <c r="E89" s="7">
        <v>1</v>
      </c>
      <c r="F89" s="70">
        <v>269.63</v>
      </c>
      <c r="G89" s="70">
        <f t="shared" si="2"/>
        <v>8088.9</v>
      </c>
    </row>
    <row r="90" spans="1:7" ht="33" customHeight="1">
      <c r="A90" s="7" t="s">
        <v>94</v>
      </c>
      <c r="B90" s="10" t="s">
        <v>109</v>
      </c>
      <c r="C90" s="7" t="s">
        <v>3</v>
      </c>
      <c r="D90" s="7">
        <v>15</v>
      </c>
      <c r="E90" s="7">
        <v>1</v>
      </c>
      <c r="F90" s="70">
        <v>289.84</v>
      </c>
      <c r="G90" s="70">
        <f t="shared" si="2"/>
        <v>4347.6</v>
      </c>
    </row>
    <row r="91" spans="1:7" ht="39" customHeight="1">
      <c r="A91" s="7" t="s">
        <v>95</v>
      </c>
      <c r="B91" s="10" t="s">
        <v>110</v>
      </c>
      <c r="C91" s="7" t="s">
        <v>3</v>
      </c>
      <c r="D91" s="7">
        <v>30</v>
      </c>
      <c r="E91" s="7">
        <v>4</v>
      </c>
      <c r="F91" s="70">
        <v>120.9</v>
      </c>
      <c r="G91" s="70">
        <f t="shared" si="2"/>
        <v>3627</v>
      </c>
    </row>
    <row r="92" spans="1:7" ht="15">
      <c r="A92" s="100" t="s">
        <v>162</v>
      </c>
      <c r="B92" s="100"/>
      <c r="C92" s="100"/>
      <c r="D92" s="100"/>
      <c r="E92" s="100"/>
      <c r="F92" s="100"/>
      <c r="G92" s="89">
        <f>SUM(G85:G91)</f>
        <v>34114.64</v>
      </c>
    </row>
    <row r="93" spans="1:7" ht="15">
      <c r="A93" s="78"/>
      <c r="B93" s="78"/>
      <c r="C93" s="78"/>
      <c r="D93" s="78"/>
      <c r="E93" s="78"/>
      <c r="F93" s="78"/>
      <c r="G93" s="91"/>
    </row>
    <row r="94" spans="1:7" ht="15">
      <c r="A94" s="78"/>
      <c r="B94" s="78"/>
      <c r="C94" s="78"/>
      <c r="D94" s="78"/>
      <c r="E94" s="78"/>
      <c r="F94" s="78"/>
      <c r="G94" s="91"/>
    </row>
    <row r="95" spans="1:7" ht="15">
      <c r="A95" s="78"/>
      <c r="B95" s="78"/>
      <c r="C95" s="78"/>
      <c r="D95" s="78"/>
      <c r="E95" s="78"/>
      <c r="F95" s="78"/>
      <c r="G95" s="91"/>
    </row>
    <row r="97" spans="1:7" ht="15">
      <c r="A97" s="107" t="s">
        <v>100</v>
      </c>
      <c r="B97" s="107"/>
      <c r="C97" s="107"/>
      <c r="D97" s="107"/>
      <c r="E97" s="107"/>
      <c r="F97" s="107"/>
      <c r="G97" s="107"/>
    </row>
    <row r="98" spans="1:7" ht="60">
      <c r="A98" s="30" t="s">
        <v>1</v>
      </c>
      <c r="B98" s="30" t="s">
        <v>2</v>
      </c>
      <c r="C98" s="30" t="s">
        <v>3</v>
      </c>
      <c r="D98" s="30" t="s">
        <v>4</v>
      </c>
      <c r="E98" s="30" t="s">
        <v>5</v>
      </c>
      <c r="F98" s="38" t="s">
        <v>157</v>
      </c>
      <c r="G98" s="38" t="s">
        <v>158</v>
      </c>
    </row>
    <row r="99" spans="1:7" ht="75">
      <c r="A99" s="7" t="s">
        <v>96</v>
      </c>
      <c r="B99" s="10" t="s">
        <v>97</v>
      </c>
      <c r="C99" s="7" t="s">
        <v>3</v>
      </c>
      <c r="D99" s="7">
        <v>30</v>
      </c>
      <c r="E99" s="7">
        <v>1</v>
      </c>
      <c r="F99" s="70">
        <v>202.26</v>
      </c>
      <c r="G99" s="70">
        <f>TRUNC((D99*F99),2)</f>
        <v>6067.8</v>
      </c>
    </row>
    <row r="100" spans="1:7" ht="15">
      <c r="A100" s="100" t="s">
        <v>163</v>
      </c>
      <c r="B100" s="100"/>
      <c r="C100" s="100"/>
      <c r="D100" s="100"/>
      <c r="E100" s="100"/>
      <c r="F100" s="100"/>
      <c r="G100" s="89">
        <f>G99</f>
        <v>6067.8</v>
      </c>
    </row>
    <row r="102" spans="1:7" ht="15">
      <c r="A102" s="100" t="s">
        <v>164</v>
      </c>
      <c r="B102" s="100"/>
      <c r="C102" s="100"/>
      <c r="D102" s="100"/>
      <c r="E102" s="100"/>
      <c r="F102" s="100"/>
      <c r="G102" s="89">
        <f>G37+G60+G80+G92+G100</f>
        <v>305755.26</v>
      </c>
    </row>
  </sheetData>
  <sheetProtection selectLockedCells="1" selectUnlockedCells="1"/>
  <mergeCells count="73">
    <mergeCell ref="A83:G83"/>
    <mergeCell ref="A97:G97"/>
    <mergeCell ref="A37:F37"/>
    <mergeCell ref="A60:F60"/>
    <mergeCell ref="A80:F80"/>
    <mergeCell ref="A92:F92"/>
    <mergeCell ref="G45:G46"/>
    <mergeCell ref="G47:G48"/>
    <mergeCell ref="G49:G50"/>
    <mergeCell ref="G51:G52"/>
    <mergeCell ref="G53:G54"/>
    <mergeCell ref="G55:G56"/>
    <mergeCell ref="D43:D44"/>
    <mergeCell ref="A4:G4"/>
    <mergeCell ref="A41:G41"/>
    <mergeCell ref="G43:G44"/>
    <mergeCell ref="C43:C44"/>
    <mergeCell ref="F43:F44"/>
    <mergeCell ref="F45:F46"/>
    <mergeCell ref="F47:F48"/>
    <mergeCell ref="A100:F100"/>
    <mergeCell ref="A45:A46"/>
    <mergeCell ref="C45:C46"/>
    <mergeCell ref="D45:D46"/>
    <mergeCell ref="E45:E46"/>
    <mergeCell ref="B6:E6"/>
    <mergeCell ref="B15:E15"/>
    <mergeCell ref="B30:E30"/>
    <mergeCell ref="E43:E44"/>
    <mergeCell ref="A43:A44"/>
    <mergeCell ref="A47:A48"/>
    <mergeCell ref="C47:C48"/>
    <mergeCell ref="D47:D48"/>
    <mergeCell ref="E47:E48"/>
    <mergeCell ref="B53:B54"/>
    <mergeCell ref="A49:A50"/>
    <mergeCell ref="C49:C50"/>
    <mergeCell ref="B51:B52"/>
    <mergeCell ref="C51:C52"/>
    <mergeCell ref="D51:D52"/>
    <mergeCell ref="F49:F50"/>
    <mergeCell ref="F51:F52"/>
    <mergeCell ref="F53:F54"/>
    <mergeCell ref="A64:G64"/>
    <mergeCell ref="G71:G73"/>
    <mergeCell ref="F71:F73"/>
    <mergeCell ref="D49:D50"/>
    <mergeCell ref="E49:E50"/>
    <mergeCell ref="C53:C54"/>
    <mergeCell ref="D53:D54"/>
    <mergeCell ref="E53:E54"/>
    <mergeCell ref="A53:A54"/>
    <mergeCell ref="A51:A52"/>
    <mergeCell ref="A74:A75"/>
    <mergeCell ref="C74:C75"/>
    <mergeCell ref="D74:D75"/>
    <mergeCell ref="G74:G75"/>
    <mergeCell ref="E74:E75"/>
    <mergeCell ref="E51:E52"/>
    <mergeCell ref="F55:F56"/>
    <mergeCell ref="B55:B56"/>
    <mergeCell ref="D71:D73"/>
    <mergeCell ref="A55:A56"/>
    <mergeCell ref="A1:E1"/>
    <mergeCell ref="A2:E2"/>
    <mergeCell ref="E71:E73"/>
    <mergeCell ref="A102:F102"/>
    <mergeCell ref="C55:C56"/>
    <mergeCell ref="D55:D56"/>
    <mergeCell ref="E55:E56"/>
    <mergeCell ref="A71:A73"/>
    <mergeCell ref="C71:C73"/>
    <mergeCell ref="F74:F75"/>
  </mergeCells>
  <printOptions/>
  <pageMargins left="0.4330708661417323" right="0.2362204724409449" top="0.7480314960629921" bottom="0.7480314960629921" header="0.31496062992125984" footer="0.31496062992125984"/>
  <pageSetup fitToHeight="0" fitToWidth="1" orientation="landscape" paperSize="9" r:id="rId1"/>
  <rowBreaks count="2" manualBreakCount="2">
    <brk id="60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zoomScale="87" zoomScaleNormal="87" zoomScalePageLayoutView="0" workbookViewId="0" topLeftCell="A80">
      <selection activeCell="D83" sqref="D83:D89"/>
    </sheetView>
  </sheetViews>
  <sheetFormatPr defaultColWidth="9.140625" defaultRowHeight="12.75"/>
  <cols>
    <col min="1" max="1" width="9.140625" style="1" customWidth="1"/>
    <col min="2" max="2" width="55.28125" style="2" customWidth="1"/>
    <col min="3" max="4" width="13.421875" style="1" customWidth="1"/>
    <col min="5" max="5" width="12.421875" style="1" customWidth="1"/>
    <col min="6" max="6" width="10.421875" style="4" customWidth="1"/>
    <col min="7" max="8" width="9.140625" style="3" customWidth="1"/>
    <col min="9" max="9" width="12.28125" style="3" customWidth="1"/>
    <col min="10" max="16384" width="9.140625" style="3" customWidth="1"/>
  </cols>
  <sheetData>
    <row r="1" spans="1:5" ht="15">
      <c r="A1" s="98"/>
      <c r="B1" s="98"/>
      <c r="C1" s="98"/>
      <c r="D1" s="98"/>
      <c r="E1" s="98"/>
    </row>
    <row r="2" spans="1:5" ht="15">
      <c r="A2" s="98" t="s">
        <v>0</v>
      </c>
      <c r="B2" s="98"/>
      <c r="C2" s="98"/>
      <c r="D2" s="98"/>
      <c r="E2" s="98"/>
    </row>
    <row r="3" spans="1:5" ht="15">
      <c r="A3" s="5"/>
      <c r="B3" s="5"/>
      <c r="C3" s="5"/>
      <c r="D3" s="5"/>
      <c r="E3" s="5"/>
    </row>
    <row r="4" spans="1:9" ht="15">
      <c r="A4" s="107" t="s">
        <v>102</v>
      </c>
      <c r="B4" s="107"/>
      <c r="C4" s="107"/>
      <c r="D4" s="107"/>
      <c r="E4" s="107"/>
      <c r="F4" s="107"/>
      <c r="G4" s="107"/>
      <c r="H4" s="107"/>
      <c r="I4" s="107"/>
    </row>
    <row r="5" spans="1:9" ht="60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8" t="s">
        <v>142</v>
      </c>
      <c r="G5" s="38" t="s">
        <v>143</v>
      </c>
      <c r="H5" s="38" t="s">
        <v>157</v>
      </c>
      <c r="I5" s="38" t="s">
        <v>158</v>
      </c>
    </row>
    <row r="6" spans="1:14" ht="15" customHeight="1">
      <c r="A6" s="38">
        <v>1</v>
      </c>
      <c r="B6" s="119" t="s">
        <v>11</v>
      </c>
      <c r="C6" s="119"/>
      <c r="D6" s="119"/>
      <c r="E6" s="119"/>
      <c r="F6" s="37"/>
      <c r="G6" s="37"/>
      <c r="H6" s="37"/>
      <c r="I6" s="90"/>
      <c r="J6" s="86"/>
      <c r="K6" s="86"/>
      <c r="L6" s="86"/>
      <c r="M6" s="86"/>
      <c r="N6" s="86"/>
    </row>
    <row r="7" spans="1:9" ht="30">
      <c r="A7" s="38" t="s">
        <v>12</v>
      </c>
      <c r="B7" s="50" t="s">
        <v>13</v>
      </c>
      <c r="C7" s="38" t="s">
        <v>14</v>
      </c>
      <c r="D7" s="38">
        <v>250</v>
      </c>
      <c r="E7" s="38">
        <v>3</v>
      </c>
      <c r="F7" s="39">
        <v>17.84</v>
      </c>
      <c r="G7" s="39">
        <v>18.86</v>
      </c>
      <c r="H7" s="39">
        <f>ROUND(AVERAGE(F7:G7),2)</f>
        <v>18.35</v>
      </c>
      <c r="I7" s="39">
        <f>TRUNC((D7*H7),2)</f>
        <v>4587.5</v>
      </c>
    </row>
    <row r="8" spans="1:9" ht="30">
      <c r="A8" s="38" t="s">
        <v>15</v>
      </c>
      <c r="B8" s="50" t="s">
        <v>16</v>
      </c>
      <c r="C8" s="38" t="s">
        <v>17</v>
      </c>
      <c r="D8" s="38">
        <v>200</v>
      </c>
      <c r="E8" s="38">
        <v>8</v>
      </c>
      <c r="F8" s="39">
        <v>13.5</v>
      </c>
      <c r="G8" s="39">
        <v>10</v>
      </c>
      <c r="H8" s="39">
        <f aca="true" t="shared" si="0" ref="H8:H36">ROUND(AVERAGE(F8:G8),2)</f>
        <v>11.75</v>
      </c>
      <c r="I8" s="39">
        <f>TRUNC((D8*H8),2)</f>
        <v>2350</v>
      </c>
    </row>
    <row r="9" spans="1:9" ht="30">
      <c r="A9" s="38" t="s">
        <v>18</v>
      </c>
      <c r="B9" s="50" t="s">
        <v>19</v>
      </c>
      <c r="C9" s="38" t="s">
        <v>17</v>
      </c>
      <c r="D9" s="38">
        <v>200</v>
      </c>
      <c r="E9" s="38">
        <v>8</v>
      </c>
      <c r="F9" s="39">
        <v>13.08</v>
      </c>
      <c r="G9" s="39">
        <v>7</v>
      </c>
      <c r="H9" s="39">
        <f t="shared" si="0"/>
        <v>10.04</v>
      </c>
      <c r="I9" s="39">
        <f>TRUNC((D9*H9),2)</f>
        <v>2008</v>
      </c>
    </row>
    <row r="10" spans="1:14" ht="30">
      <c r="A10" s="38" t="s">
        <v>20</v>
      </c>
      <c r="B10" s="50" t="s">
        <v>21</v>
      </c>
      <c r="C10" s="38" t="s">
        <v>17</v>
      </c>
      <c r="D10" s="168">
        <v>250</v>
      </c>
      <c r="E10" s="38">
        <v>8</v>
      </c>
      <c r="F10" s="39">
        <v>13.76</v>
      </c>
      <c r="G10" s="39">
        <v>8</v>
      </c>
      <c r="H10" s="39">
        <f t="shared" si="0"/>
        <v>10.88</v>
      </c>
      <c r="I10" s="39">
        <f aca="true" t="shared" si="1" ref="I10:I35">TRUNC((D10*H10),2)</f>
        <v>2720</v>
      </c>
      <c r="J10" s="84"/>
      <c r="K10" s="84"/>
      <c r="L10" s="84"/>
      <c r="M10" s="84"/>
      <c r="N10" s="84"/>
    </row>
    <row r="11" spans="1:9" ht="30">
      <c r="A11" s="38" t="s">
        <v>22</v>
      </c>
      <c r="B11" s="50" t="s">
        <v>111</v>
      </c>
      <c r="C11" s="38" t="s">
        <v>98</v>
      </c>
      <c r="D11" s="38">
        <v>100</v>
      </c>
      <c r="E11" s="38">
        <v>4</v>
      </c>
      <c r="F11" s="39">
        <v>10.77</v>
      </c>
      <c r="G11" s="39">
        <v>6.84</v>
      </c>
      <c r="H11" s="39">
        <f t="shared" si="0"/>
        <v>8.81</v>
      </c>
      <c r="I11" s="39">
        <f t="shared" si="1"/>
        <v>881</v>
      </c>
    </row>
    <row r="12" spans="1:9" ht="15">
      <c r="A12" s="38" t="s">
        <v>23</v>
      </c>
      <c r="B12" s="50" t="s">
        <v>24</v>
      </c>
      <c r="C12" s="38" t="s">
        <v>25</v>
      </c>
      <c r="D12" s="38">
        <v>150</v>
      </c>
      <c r="E12" s="38">
        <v>2</v>
      </c>
      <c r="F12" s="39">
        <v>10.37</v>
      </c>
      <c r="G12" s="39">
        <v>7.84</v>
      </c>
      <c r="H12" s="39">
        <f t="shared" si="0"/>
        <v>9.11</v>
      </c>
      <c r="I12" s="39">
        <f t="shared" si="1"/>
        <v>1366.5</v>
      </c>
    </row>
    <row r="13" spans="1:9" ht="30">
      <c r="A13" s="38" t="s">
        <v>26</v>
      </c>
      <c r="B13" s="50" t="s">
        <v>27</v>
      </c>
      <c r="C13" s="38" t="s">
        <v>28</v>
      </c>
      <c r="D13" s="38">
        <v>300</v>
      </c>
      <c r="E13" s="38">
        <v>8</v>
      </c>
      <c r="F13" s="39">
        <v>3.99</v>
      </c>
      <c r="G13" s="39"/>
      <c r="H13" s="39">
        <f t="shared" si="0"/>
        <v>3.99</v>
      </c>
      <c r="I13" s="39">
        <f t="shared" si="1"/>
        <v>1197</v>
      </c>
    </row>
    <row r="14" spans="1:9" ht="45">
      <c r="A14" s="75" t="s">
        <v>112</v>
      </c>
      <c r="B14" s="76" t="s">
        <v>113</v>
      </c>
      <c r="C14" s="75" t="s">
        <v>114</v>
      </c>
      <c r="D14" s="169">
        <v>30</v>
      </c>
      <c r="E14" s="75">
        <v>1</v>
      </c>
      <c r="F14" s="39">
        <v>353.02</v>
      </c>
      <c r="G14" s="39">
        <v>200</v>
      </c>
      <c r="H14" s="39">
        <f t="shared" si="0"/>
        <v>276.51</v>
      </c>
      <c r="I14" s="39">
        <f t="shared" si="1"/>
        <v>8295.3</v>
      </c>
    </row>
    <row r="15" spans="1:9" ht="15" customHeight="1">
      <c r="A15" s="77">
        <v>2</v>
      </c>
      <c r="B15" s="120" t="s">
        <v>29</v>
      </c>
      <c r="C15" s="120"/>
      <c r="D15" s="120"/>
      <c r="E15" s="120"/>
      <c r="F15" s="39"/>
      <c r="G15" s="39"/>
      <c r="H15" s="39"/>
      <c r="I15" s="39"/>
    </row>
    <row r="16" spans="1:9" ht="30" customHeight="1">
      <c r="A16" s="11" t="s">
        <v>30</v>
      </c>
      <c r="B16" s="52" t="s">
        <v>115</v>
      </c>
      <c r="C16" s="11" t="s">
        <v>3</v>
      </c>
      <c r="D16" s="38">
        <v>600</v>
      </c>
      <c r="E16" s="11">
        <v>30</v>
      </c>
      <c r="F16" s="39">
        <v>5.06</v>
      </c>
      <c r="G16" s="39">
        <v>2.89</v>
      </c>
      <c r="H16" s="39">
        <f t="shared" si="0"/>
        <v>3.98</v>
      </c>
      <c r="I16" s="39">
        <f t="shared" si="1"/>
        <v>2388</v>
      </c>
    </row>
    <row r="17" spans="1:9" ht="15">
      <c r="A17" s="11" t="s">
        <v>31</v>
      </c>
      <c r="B17" s="52" t="s">
        <v>32</v>
      </c>
      <c r="C17" s="11" t="s">
        <v>3</v>
      </c>
      <c r="D17" s="38">
        <v>100</v>
      </c>
      <c r="E17" s="11">
        <v>15</v>
      </c>
      <c r="F17" s="39">
        <v>9.42</v>
      </c>
      <c r="G17" s="39">
        <v>6</v>
      </c>
      <c r="H17" s="39">
        <f t="shared" si="0"/>
        <v>7.71</v>
      </c>
      <c r="I17" s="39">
        <f t="shared" si="1"/>
        <v>771</v>
      </c>
    </row>
    <row r="18" spans="1:9" ht="30">
      <c r="A18" s="11" t="s">
        <v>33</v>
      </c>
      <c r="B18" s="52" t="s">
        <v>34</v>
      </c>
      <c r="C18" s="11" t="s">
        <v>3</v>
      </c>
      <c r="D18" s="38">
        <v>600</v>
      </c>
      <c r="E18" s="11">
        <v>20</v>
      </c>
      <c r="F18" s="39">
        <v>6.73</v>
      </c>
      <c r="G18" s="39">
        <v>5.89</v>
      </c>
      <c r="H18" s="39">
        <f t="shared" si="0"/>
        <v>6.31</v>
      </c>
      <c r="I18" s="39">
        <f t="shared" si="1"/>
        <v>3786</v>
      </c>
    </row>
    <row r="19" spans="1:9" ht="30">
      <c r="A19" s="11" t="s">
        <v>35</v>
      </c>
      <c r="B19" s="52" t="s">
        <v>36</v>
      </c>
      <c r="C19" s="11" t="s">
        <v>3</v>
      </c>
      <c r="D19" s="38">
        <v>100</v>
      </c>
      <c r="E19" s="11">
        <v>20</v>
      </c>
      <c r="F19" s="39">
        <v>22.09</v>
      </c>
      <c r="G19" s="39">
        <v>14.61</v>
      </c>
      <c r="H19" s="39">
        <f t="shared" si="0"/>
        <v>18.35</v>
      </c>
      <c r="I19" s="39">
        <f t="shared" si="1"/>
        <v>1835</v>
      </c>
    </row>
    <row r="20" spans="1:9" ht="30">
      <c r="A20" s="11" t="s">
        <v>37</v>
      </c>
      <c r="B20" s="52" t="s">
        <v>116</v>
      </c>
      <c r="C20" s="11" t="s">
        <v>3</v>
      </c>
      <c r="D20" s="38">
        <v>8</v>
      </c>
      <c r="E20" s="11">
        <v>2</v>
      </c>
      <c r="F20" s="39">
        <v>136.72</v>
      </c>
      <c r="G20" s="39">
        <v>77</v>
      </c>
      <c r="H20" s="39">
        <f t="shared" si="0"/>
        <v>106.86</v>
      </c>
      <c r="I20" s="39">
        <f t="shared" si="1"/>
        <v>854.88</v>
      </c>
    </row>
    <row r="21" spans="1:14" ht="30">
      <c r="A21" s="11" t="s">
        <v>39</v>
      </c>
      <c r="B21" s="52" t="s">
        <v>38</v>
      </c>
      <c r="C21" s="11" t="s">
        <v>3</v>
      </c>
      <c r="D21" s="38">
        <v>60</v>
      </c>
      <c r="E21" s="11">
        <v>2</v>
      </c>
      <c r="F21" s="39">
        <v>45.17</v>
      </c>
      <c r="G21" s="39">
        <v>33.74</v>
      </c>
      <c r="H21" s="39">
        <f t="shared" si="0"/>
        <v>39.46</v>
      </c>
      <c r="I21" s="39">
        <f t="shared" si="1"/>
        <v>2367.6</v>
      </c>
      <c r="M21" s="79"/>
      <c r="N21" s="79"/>
    </row>
    <row r="22" spans="1:9" ht="45">
      <c r="A22" s="11" t="s">
        <v>41</v>
      </c>
      <c r="B22" s="52" t="s">
        <v>40</v>
      </c>
      <c r="C22" s="11" t="s">
        <v>3</v>
      </c>
      <c r="D22" s="38">
        <v>10</v>
      </c>
      <c r="E22" s="11">
        <v>1</v>
      </c>
      <c r="F22" s="39">
        <v>52.54</v>
      </c>
      <c r="G22" s="80">
        <v>54.38</v>
      </c>
      <c r="H22" s="39">
        <f t="shared" si="0"/>
        <v>53.46</v>
      </c>
      <c r="I22" s="39">
        <f t="shared" si="1"/>
        <v>534.6</v>
      </c>
    </row>
    <row r="23" spans="1:14" ht="63" customHeight="1">
      <c r="A23" s="11" t="s">
        <v>43</v>
      </c>
      <c r="B23" s="52" t="s">
        <v>42</v>
      </c>
      <c r="C23" s="11" t="s">
        <v>3</v>
      </c>
      <c r="D23" s="38">
        <v>40</v>
      </c>
      <c r="E23" s="11">
        <v>1</v>
      </c>
      <c r="F23" s="39">
        <v>50.26</v>
      </c>
      <c r="G23" s="80">
        <v>54.38</v>
      </c>
      <c r="H23" s="39">
        <f t="shared" si="0"/>
        <v>52.32</v>
      </c>
      <c r="I23" s="39">
        <f t="shared" si="1"/>
        <v>2092.8</v>
      </c>
      <c r="N23" s="85"/>
    </row>
    <row r="24" spans="1:9" ht="15">
      <c r="A24" s="11" t="s">
        <v>46</v>
      </c>
      <c r="B24" s="52" t="s">
        <v>44</v>
      </c>
      <c r="C24" s="11" t="s">
        <v>45</v>
      </c>
      <c r="D24" s="38">
        <v>300</v>
      </c>
      <c r="E24" s="11">
        <v>5</v>
      </c>
      <c r="F24" s="39">
        <v>7.7</v>
      </c>
      <c r="G24" s="39">
        <v>3</v>
      </c>
      <c r="H24" s="39">
        <f t="shared" si="0"/>
        <v>5.35</v>
      </c>
      <c r="I24" s="39">
        <f t="shared" si="1"/>
        <v>1605</v>
      </c>
    </row>
    <row r="25" spans="1:9" ht="15">
      <c r="A25" s="11" t="s">
        <v>48</v>
      </c>
      <c r="B25" s="52" t="s">
        <v>47</v>
      </c>
      <c r="C25" s="11" t="s">
        <v>3</v>
      </c>
      <c r="D25" s="38">
        <v>250</v>
      </c>
      <c r="E25" s="11">
        <v>2</v>
      </c>
      <c r="F25" s="39">
        <v>2.92</v>
      </c>
      <c r="G25" s="39">
        <v>2</v>
      </c>
      <c r="H25" s="39">
        <f t="shared" si="0"/>
        <v>2.46</v>
      </c>
      <c r="I25" s="39">
        <f t="shared" si="1"/>
        <v>615</v>
      </c>
    </row>
    <row r="26" spans="1:9" ht="15">
      <c r="A26" s="11" t="s">
        <v>117</v>
      </c>
      <c r="B26" s="52" t="s">
        <v>49</v>
      </c>
      <c r="C26" s="11" t="s">
        <v>3</v>
      </c>
      <c r="D26" s="38">
        <v>250</v>
      </c>
      <c r="E26" s="11">
        <v>2</v>
      </c>
      <c r="F26" s="39">
        <v>6.33</v>
      </c>
      <c r="G26" s="39">
        <v>4</v>
      </c>
      <c r="H26" s="39">
        <f t="shared" si="0"/>
        <v>5.17</v>
      </c>
      <c r="I26" s="39">
        <f t="shared" si="1"/>
        <v>1292.5</v>
      </c>
    </row>
    <row r="27" spans="1:9" ht="45">
      <c r="A27" s="11" t="s">
        <v>118</v>
      </c>
      <c r="B27" s="52" t="s">
        <v>121</v>
      </c>
      <c r="C27" s="11" t="s">
        <v>68</v>
      </c>
      <c r="D27" s="38">
        <v>200</v>
      </c>
      <c r="E27" s="11">
        <v>2</v>
      </c>
      <c r="F27" s="39">
        <v>20.8</v>
      </c>
      <c r="G27" s="39">
        <v>10</v>
      </c>
      <c r="H27" s="39">
        <f t="shared" si="0"/>
        <v>15.4</v>
      </c>
      <c r="I27" s="39">
        <f t="shared" si="1"/>
        <v>3080</v>
      </c>
    </row>
    <row r="28" spans="1:13" ht="45">
      <c r="A28" s="11" t="s">
        <v>119</v>
      </c>
      <c r="B28" s="52" t="s">
        <v>122</v>
      </c>
      <c r="C28" s="11" t="s">
        <v>68</v>
      </c>
      <c r="D28" s="38">
        <v>250</v>
      </c>
      <c r="E28" s="11">
        <v>2</v>
      </c>
      <c r="F28" s="39">
        <v>21.64</v>
      </c>
      <c r="G28" s="39">
        <v>10</v>
      </c>
      <c r="H28" s="39">
        <f t="shared" si="0"/>
        <v>15.82</v>
      </c>
      <c r="I28" s="39">
        <f t="shared" si="1"/>
        <v>3955</v>
      </c>
      <c r="J28" s="86"/>
      <c r="K28" s="86"/>
      <c r="L28" s="86"/>
      <c r="M28" s="86"/>
    </row>
    <row r="29" spans="1:9" ht="45">
      <c r="A29" s="11" t="s">
        <v>120</v>
      </c>
      <c r="B29" s="52" t="s">
        <v>123</v>
      </c>
      <c r="C29" s="11" t="s">
        <v>68</v>
      </c>
      <c r="D29" s="38">
        <v>100</v>
      </c>
      <c r="E29" s="11">
        <v>2</v>
      </c>
      <c r="F29" s="39">
        <v>39.66</v>
      </c>
      <c r="G29" s="39">
        <v>21.63</v>
      </c>
      <c r="H29" s="39">
        <f t="shared" si="0"/>
        <v>30.65</v>
      </c>
      <c r="I29" s="39">
        <f t="shared" si="1"/>
        <v>3065</v>
      </c>
    </row>
    <row r="30" spans="1:9" ht="15" customHeight="1">
      <c r="A30" s="11">
        <v>3</v>
      </c>
      <c r="B30" s="121" t="s">
        <v>50</v>
      </c>
      <c r="C30" s="121"/>
      <c r="D30" s="121"/>
      <c r="E30" s="121"/>
      <c r="F30" s="39"/>
      <c r="G30" s="39"/>
      <c r="H30" s="39"/>
      <c r="I30" s="39">
        <f t="shared" si="1"/>
        <v>0</v>
      </c>
    </row>
    <row r="31" spans="1:9" ht="15">
      <c r="A31" s="11" t="s">
        <v>51</v>
      </c>
      <c r="B31" s="52" t="s">
        <v>52</v>
      </c>
      <c r="C31" s="11" t="s">
        <v>3</v>
      </c>
      <c r="D31" s="38">
        <v>200</v>
      </c>
      <c r="E31" s="11">
        <v>1</v>
      </c>
      <c r="F31" s="39">
        <v>192.96</v>
      </c>
      <c r="G31" s="39">
        <v>135</v>
      </c>
      <c r="H31" s="39">
        <f t="shared" si="0"/>
        <v>163.98</v>
      </c>
      <c r="I31" s="39">
        <f t="shared" si="1"/>
        <v>32796</v>
      </c>
    </row>
    <row r="32" spans="1:9" ht="15">
      <c r="A32" s="11" t="s">
        <v>53</v>
      </c>
      <c r="B32" s="52" t="s">
        <v>54</v>
      </c>
      <c r="C32" s="11" t="s">
        <v>3</v>
      </c>
      <c r="D32" s="38">
        <v>15</v>
      </c>
      <c r="E32" s="11">
        <v>1</v>
      </c>
      <c r="F32" s="39">
        <v>300</v>
      </c>
      <c r="G32" s="39">
        <v>300</v>
      </c>
      <c r="H32" s="39">
        <f t="shared" si="0"/>
        <v>300</v>
      </c>
      <c r="I32" s="39">
        <f t="shared" si="1"/>
        <v>4500</v>
      </c>
    </row>
    <row r="33" spans="1:13" ht="15">
      <c r="A33" s="11" t="s">
        <v>55</v>
      </c>
      <c r="B33" s="52" t="s">
        <v>56</v>
      </c>
      <c r="C33" s="11" t="s">
        <v>3</v>
      </c>
      <c r="D33" s="38">
        <v>20</v>
      </c>
      <c r="E33" s="11">
        <v>1</v>
      </c>
      <c r="F33" s="39">
        <v>181.65</v>
      </c>
      <c r="G33" s="39">
        <v>170</v>
      </c>
      <c r="H33" s="39">
        <f t="shared" si="0"/>
        <v>175.83</v>
      </c>
      <c r="I33" s="39">
        <f t="shared" si="1"/>
        <v>3516.6</v>
      </c>
      <c r="J33" s="86"/>
      <c r="K33" s="86"/>
      <c r="L33" s="86"/>
      <c r="M33" s="86"/>
    </row>
    <row r="34" spans="1:9" ht="15">
      <c r="A34" s="87" t="s">
        <v>57</v>
      </c>
      <c r="B34" s="83" t="s">
        <v>58</v>
      </c>
      <c r="C34" s="87" t="s">
        <v>3</v>
      </c>
      <c r="D34" s="38">
        <v>20</v>
      </c>
      <c r="E34" s="87">
        <v>2</v>
      </c>
      <c r="F34" s="88">
        <v>260.22</v>
      </c>
      <c r="G34" s="39">
        <v>170</v>
      </c>
      <c r="H34" s="39">
        <f t="shared" si="0"/>
        <v>215.11</v>
      </c>
      <c r="I34" s="88">
        <f t="shared" si="1"/>
        <v>4302.2</v>
      </c>
    </row>
    <row r="35" spans="1:9" ht="15">
      <c r="A35" s="75" t="s">
        <v>59</v>
      </c>
      <c r="B35" s="76" t="s">
        <v>60</v>
      </c>
      <c r="C35" s="75" t="s">
        <v>3</v>
      </c>
      <c r="D35" s="38">
        <v>3</v>
      </c>
      <c r="E35" s="75">
        <v>1</v>
      </c>
      <c r="F35" s="39">
        <v>726.67</v>
      </c>
      <c r="G35" s="39">
        <v>367.33</v>
      </c>
      <c r="H35" s="39">
        <f t="shared" si="0"/>
        <v>547</v>
      </c>
      <c r="I35" s="39">
        <f t="shared" si="1"/>
        <v>1641</v>
      </c>
    </row>
    <row r="36" spans="1:9" ht="15">
      <c r="A36" s="75" t="s">
        <v>75</v>
      </c>
      <c r="B36" s="76" t="s">
        <v>124</v>
      </c>
      <c r="C36" s="75" t="s">
        <v>3</v>
      </c>
      <c r="D36" s="38">
        <v>50</v>
      </c>
      <c r="E36" s="75">
        <v>2</v>
      </c>
      <c r="F36" s="39">
        <v>177.5</v>
      </c>
      <c r="G36" s="39">
        <v>168.5</v>
      </c>
      <c r="H36" s="39">
        <f t="shared" si="0"/>
        <v>173</v>
      </c>
      <c r="I36" s="39">
        <f>TRUNC((D36*H36),2)</f>
        <v>8650</v>
      </c>
    </row>
    <row r="37" spans="1:9" ht="15">
      <c r="A37" s="95"/>
      <c r="B37" s="96"/>
      <c r="C37" s="95"/>
      <c r="D37" s="95"/>
      <c r="E37" s="95"/>
      <c r="F37" s="42"/>
      <c r="G37" s="42"/>
      <c r="H37" s="42"/>
      <c r="I37" s="42"/>
    </row>
    <row r="38" spans="1:9" ht="15">
      <c r="A38" s="95"/>
      <c r="B38" s="96"/>
      <c r="C38" s="95"/>
      <c r="D38" s="95"/>
      <c r="E38" s="95"/>
      <c r="F38" s="42"/>
      <c r="G38" s="42"/>
      <c r="H38" s="42"/>
      <c r="I38" s="42"/>
    </row>
    <row r="39" spans="1:6" ht="15">
      <c r="A39" s="78"/>
      <c r="B39" s="78"/>
      <c r="C39" s="78"/>
      <c r="D39" s="78"/>
      <c r="E39" s="78"/>
      <c r="F39" s="42"/>
    </row>
    <row r="40" spans="1:5" ht="15">
      <c r="A40" s="5"/>
      <c r="B40" s="12"/>
      <c r="C40" s="6"/>
      <c r="D40" s="6"/>
      <c r="E40" s="6"/>
    </row>
    <row r="41" spans="1:9" ht="15">
      <c r="A41" s="107" t="s">
        <v>125</v>
      </c>
      <c r="B41" s="107"/>
      <c r="C41" s="107"/>
      <c r="D41" s="107"/>
      <c r="E41" s="107"/>
      <c r="F41" s="107"/>
      <c r="G41" s="107"/>
      <c r="H41" s="107"/>
      <c r="I41" s="107"/>
    </row>
    <row r="42" spans="1:9" ht="60">
      <c r="A42" s="38" t="s">
        <v>1</v>
      </c>
      <c r="B42" s="38" t="s">
        <v>2</v>
      </c>
      <c r="C42" s="38" t="s">
        <v>3</v>
      </c>
      <c r="D42" s="38" t="s">
        <v>4</v>
      </c>
      <c r="E42" s="38" t="s">
        <v>5</v>
      </c>
      <c r="F42" s="38" t="s">
        <v>142</v>
      </c>
      <c r="G42" s="38" t="s">
        <v>143</v>
      </c>
      <c r="H42" s="38" t="s">
        <v>157</v>
      </c>
      <c r="I42" s="38" t="s">
        <v>158</v>
      </c>
    </row>
    <row r="43" spans="1:9" ht="76.5" customHeight="1">
      <c r="A43" s="114" t="s">
        <v>30</v>
      </c>
      <c r="B43" s="14" t="s">
        <v>61</v>
      </c>
      <c r="C43" s="122" t="s">
        <v>3</v>
      </c>
      <c r="D43" s="113">
        <v>15</v>
      </c>
      <c r="E43" s="113">
        <v>2</v>
      </c>
      <c r="F43" s="106">
        <v>652.07</v>
      </c>
      <c r="G43" s="106">
        <v>870</v>
      </c>
      <c r="H43" s="106">
        <f>ROUND(AVERAGE(F43:G44),2)</f>
        <v>761.04</v>
      </c>
      <c r="I43" s="106">
        <f>TRUNC((D43*H43),2)</f>
        <v>11415.6</v>
      </c>
    </row>
    <row r="44" spans="1:9" ht="39.75" customHeight="1">
      <c r="A44" s="101"/>
      <c r="B44" s="14" t="s">
        <v>62</v>
      </c>
      <c r="C44" s="122"/>
      <c r="D44" s="113"/>
      <c r="E44" s="113"/>
      <c r="F44" s="107"/>
      <c r="G44" s="107"/>
      <c r="H44" s="107"/>
      <c r="I44" s="107"/>
    </row>
    <row r="45" spans="1:11" ht="79.5" customHeight="1">
      <c r="A45" s="101" t="s">
        <v>31</v>
      </c>
      <c r="B45" s="15" t="s">
        <v>63</v>
      </c>
      <c r="C45" s="102" t="s">
        <v>3</v>
      </c>
      <c r="D45" s="99">
        <v>5</v>
      </c>
      <c r="E45" s="99">
        <v>1</v>
      </c>
      <c r="F45" s="106">
        <v>1794.33</v>
      </c>
      <c r="G45" s="106">
        <v>648</v>
      </c>
      <c r="H45" s="106">
        <f>ROUND(AVERAGE(F45:G46),2)</f>
        <v>1221.17</v>
      </c>
      <c r="I45" s="106">
        <f>TRUNC((D45*H45),2)</f>
        <v>6105.85</v>
      </c>
      <c r="J45" s="82"/>
      <c r="K45" s="74"/>
    </row>
    <row r="46" spans="1:9" ht="55.5" customHeight="1">
      <c r="A46" s="101"/>
      <c r="B46" s="14" t="s">
        <v>126</v>
      </c>
      <c r="C46" s="102"/>
      <c r="D46" s="99"/>
      <c r="E46" s="99"/>
      <c r="F46" s="107"/>
      <c r="G46" s="107"/>
      <c r="H46" s="107"/>
      <c r="I46" s="107"/>
    </row>
    <row r="47" spans="1:9" ht="76.5" customHeight="1">
      <c r="A47" s="101" t="s">
        <v>33</v>
      </c>
      <c r="B47" s="15" t="s">
        <v>103</v>
      </c>
      <c r="C47" s="102" t="s">
        <v>3</v>
      </c>
      <c r="D47" s="99">
        <v>8</v>
      </c>
      <c r="E47" s="99">
        <v>1</v>
      </c>
      <c r="F47" s="106">
        <v>1812.58</v>
      </c>
      <c r="G47" s="106">
        <v>450</v>
      </c>
      <c r="H47" s="106">
        <f>ROUND(AVERAGE(F47:G48),2)</f>
        <v>1131.29</v>
      </c>
      <c r="I47" s="106">
        <f>TRUNC((D47*H47),2)</f>
        <v>9050.32</v>
      </c>
    </row>
    <row r="48" spans="1:13" ht="59.25" customHeight="1">
      <c r="A48" s="101"/>
      <c r="B48" s="92" t="s">
        <v>64</v>
      </c>
      <c r="C48" s="102"/>
      <c r="D48" s="99"/>
      <c r="E48" s="99"/>
      <c r="F48" s="107"/>
      <c r="G48" s="107"/>
      <c r="H48" s="107"/>
      <c r="I48" s="107"/>
      <c r="J48" s="86"/>
      <c r="K48" s="86"/>
      <c r="L48" s="86"/>
      <c r="M48" s="86"/>
    </row>
    <row r="49" spans="1:11" ht="92.25" customHeight="1">
      <c r="A49" s="101" t="s">
        <v>35</v>
      </c>
      <c r="B49" s="93" t="s">
        <v>127</v>
      </c>
      <c r="C49" s="102" t="s">
        <v>3</v>
      </c>
      <c r="D49" s="99">
        <v>3</v>
      </c>
      <c r="E49" s="99">
        <v>1</v>
      </c>
      <c r="F49" s="106">
        <v>1805.67</v>
      </c>
      <c r="G49" s="106">
        <v>1072.44</v>
      </c>
      <c r="H49" s="106">
        <f>ROUND(AVERAGE(F49:G50),2)</f>
        <v>1439.06</v>
      </c>
      <c r="I49" s="106">
        <f>TRUNC((D49*H49),2)</f>
        <v>4317.18</v>
      </c>
      <c r="J49" s="82"/>
      <c r="K49" s="74"/>
    </row>
    <row r="50" spans="1:9" ht="75" customHeight="1">
      <c r="A50" s="117"/>
      <c r="B50" s="14" t="s">
        <v>128</v>
      </c>
      <c r="C50" s="118"/>
      <c r="D50" s="112"/>
      <c r="E50" s="112"/>
      <c r="F50" s="107"/>
      <c r="G50" s="107"/>
      <c r="H50" s="107"/>
      <c r="I50" s="107"/>
    </row>
    <row r="51" spans="1:9" ht="12.75" customHeight="1">
      <c r="A51" s="104" t="s">
        <v>37</v>
      </c>
      <c r="B51" s="115" t="s">
        <v>65</v>
      </c>
      <c r="C51" s="104" t="s">
        <v>3</v>
      </c>
      <c r="D51" s="104">
        <v>4</v>
      </c>
      <c r="E51" s="104">
        <v>1</v>
      </c>
      <c r="F51" s="106">
        <v>2010</v>
      </c>
      <c r="G51" s="106">
        <v>900</v>
      </c>
      <c r="H51" s="106">
        <f>ROUND(AVERAGE(F51:G52),2)</f>
        <v>1455</v>
      </c>
      <c r="I51" s="106">
        <f>TRUNC((D51*H51),2)</f>
        <v>5820</v>
      </c>
    </row>
    <row r="52" spans="1:12" ht="126" customHeight="1">
      <c r="A52" s="104"/>
      <c r="B52" s="115"/>
      <c r="C52" s="104"/>
      <c r="D52" s="104"/>
      <c r="E52" s="104"/>
      <c r="F52" s="107"/>
      <c r="G52" s="107"/>
      <c r="H52" s="107"/>
      <c r="I52" s="107"/>
      <c r="J52" s="84"/>
      <c r="K52" s="84"/>
      <c r="L52" s="84"/>
    </row>
    <row r="53" spans="1:9" ht="15.75" customHeight="1">
      <c r="A53" s="114" t="s">
        <v>39</v>
      </c>
      <c r="B53" s="116" t="s">
        <v>66</v>
      </c>
      <c r="C53" s="113" t="s">
        <v>3</v>
      </c>
      <c r="D53" s="113">
        <v>3</v>
      </c>
      <c r="E53" s="113">
        <v>1</v>
      </c>
      <c r="F53" s="106">
        <v>1809.63</v>
      </c>
      <c r="G53" s="106">
        <v>766.66</v>
      </c>
      <c r="H53" s="106">
        <f>ROUND(AVERAGE(F53:G54),2)</f>
        <v>1288.15</v>
      </c>
      <c r="I53" s="106">
        <f>TRUNC((D53*H53),2)</f>
        <v>3864.45</v>
      </c>
    </row>
    <row r="54" spans="1:12" ht="120" customHeight="1">
      <c r="A54" s="101"/>
      <c r="B54" s="108"/>
      <c r="C54" s="99"/>
      <c r="D54" s="99"/>
      <c r="E54" s="99"/>
      <c r="F54" s="107"/>
      <c r="G54" s="107"/>
      <c r="H54" s="107"/>
      <c r="I54" s="107"/>
      <c r="J54" s="84"/>
      <c r="K54" s="84"/>
      <c r="L54" s="84"/>
    </row>
    <row r="55" spans="1:9" ht="12.75" customHeight="1">
      <c r="A55" s="101" t="s">
        <v>41</v>
      </c>
      <c r="B55" s="108" t="s">
        <v>67</v>
      </c>
      <c r="C55" s="99" t="s">
        <v>3</v>
      </c>
      <c r="D55" s="99">
        <v>8</v>
      </c>
      <c r="E55" s="99">
        <v>1</v>
      </c>
      <c r="F55" s="106">
        <v>1604.36</v>
      </c>
      <c r="G55" s="106">
        <v>750</v>
      </c>
      <c r="H55" s="106">
        <f>ROUND(AVERAGE(F55:G56),2)</f>
        <v>1177.18</v>
      </c>
      <c r="I55" s="106">
        <f>TRUNC((D55*H55),2)</f>
        <v>9417.44</v>
      </c>
    </row>
    <row r="56" spans="1:12" ht="105" customHeight="1">
      <c r="A56" s="101"/>
      <c r="B56" s="108"/>
      <c r="C56" s="99"/>
      <c r="D56" s="99"/>
      <c r="E56" s="99"/>
      <c r="F56" s="107"/>
      <c r="G56" s="107"/>
      <c r="H56" s="107"/>
      <c r="I56" s="107"/>
      <c r="J56" s="84"/>
      <c r="K56" s="84"/>
      <c r="L56" s="84"/>
    </row>
    <row r="57" spans="1:12" ht="30.75" customHeight="1">
      <c r="A57" s="8" t="s">
        <v>43</v>
      </c>
      <c r="B57" s="83" t="s">
        <v>129</v>
      </c>
      <c r="C57" s="87" t="s">
        <v>68</v>
      </c>
      <c r="D57" s="9">
        <v>200</v>
      </c>
      <c r="E57" s="9">
        <v>1</v>
      </c>
      <c r="F57" s="39">
        <v>68.98</v>
      </c>
      <c r="G57" s="39">
        <v>24</v>
      </c>
      <c r="H57" s="39">
        <f>ROUND(AVERAGE(F57:G57),2)</f>
        <v>46.49</v>
      </c>
      <c r="I57" s="39">
        <f>TRUNC((D57*H57),2)</f>
        <v>9298</v>
      </c>
      <c r="J57" s="84"/>
      <c r="K57" s="84"/>
      <c r="L57" s="84"/>
    </row>
    <row r="58" spans="1:12" ht="30.75" customHeight="1">
      <c r="A58" s="7" t="s">
        <v>46</v>
      </c>
      <c r="B58" s="10" t="s">
        <v>69</v>
      </c>
      <c r="C58" s="7" t="s">
        <v>3</v>
      </c>
      <c r="D58" s="7">
        <v>20</v>
      </c>
      <c r="E58" s="7">
        <v>2</v>
      </c>
      <c r="F58" s="39">
        <v>242.91</v>
      </c>
      <c r="G58" s="39">
        <v>260</v>
      </c>
      <c r="H58" s="39">
        <f>ROUND(AVERAGE(F58:G58),2)</f>
        <v>251.46</v>
      </c>
      <c r="I58" s="39">
        <f>TRUNC((D58*H58),2)</f>
        <v>5029.2</v>
      </c>
      <c r="J58" s="84"/>
      <c r="K58" s="84"/>
      <c r="L58" s="84"/>
    </row>
    <row r="59" spans="1:9" ht="116.25" customHeight="1">
      <c r="A59" s="8" t="s">
        <v>48</v>
      </c>
      <c r="B59" s="52" t="s">
        <v>130</v>
      </c>
      <c r="C59" s="7" t="s">
        <v>68</v>
      </c>
      <c r="D59" s="7">
        <v>150</v>
      </c>
      <c r="E59" s="7">
        <v>3</v>
      </c>
      <c r="F59" s="39">
        <v>117.71</v>
      </c>
      <c r="G59" s="39">
        <v>122.7</v>
      </c>
      <c r="H59" s="39">
        <f>ROUND(AVERAGE(F59:G59),2)</f>
        <v>120.21</v>
      </c>
      <c r="I59" s="39">
        <f>TRUNC((D59*H59),2)</f>
        <v>18031.5</v>
      </c>
    </row>
    <row r="60" spans="1:5" ht="15" customHeight="1">
      <c r="A60" s="17"/>
      <c r="B60" s="18"/>
      <c r="C60" s="123"/>
      <c r="D60" s="123"/>
      <c r="E60" s="123"/>
    </row>
    <row r="61" spans="1:5" ht="15" customHeight="1">
      <c r="A61" s="17"/>
      <c r="B61" s="18"/>
      <c r="C61" s="36"/>
      <c r="D61" s="36"/>
      <c r="E61" s="36"/>
    </row>
    <row r="62" spans="1:5" ht="15">
      <c r="A62" s="6"/>
      <c r="B62" s="12"/>
      <c r="C62" s="6"/>
      <c r="D62" s="6"/>
      <c r="E62" s="6"/>
    </row>
    <row r="63" spans="1:5" ht="15">
      <c r="A63" s="6"/>
      <c r="B63" s="12"/>
      <c r="C63" s="6"/>
      <c r="D63" s="6"/>
      <c r="E63" s="6"/>
    </row>
    <row r="64" spans="1:9" ht="15">
      <c r="A64" s="107" t="s">
        <v>131</v>
      </c>
      <c r="B64" s="107"/>
      <c r="C64" s="107"/>
      <c r="D64" s="107"/>
      <c r="E64" s="107"/>
      <c r="F64" s="107"/>
      <c r="G64" s="107"/>
      <c r="H64" s="107"/>
      <c r="I64" s="107"/>
    </row>
    <row r="65" spans="1:9" ht="60">
      <c r="A65" s="30" t="s">
        <v>1</v>
      </c>
      <c r="B65" s="30" t="s">
        <v>2</v>
      </c>
      <c r="C65" s="30" t="s">
        <v>3</v>
      </c>
      <c r="D65" s="30" t="s">
        <v>4</v>
      </c>
      <c r="E65" s="30" t="s">
        <v>5</v>
      </c>
      <c r="F65" s="38" t="s">
        <v>142</v>
      </c>
      <c r="G65" s="38" t="s">
        <v>143</v>
      </c>
      <c r="H65" s="38" t="s">
        <v>157</v>
      </c>
      <c r="I65" s="38" t="s">
        <v>158</v>
      </c>
    </row>
    <row r="66" spans="1:9" s="4" customFormat="1" ht="81" customHeight="1">
      <c r="A66" s="7" t="s">
        <v>51</v>
      </c>
      <c r="B66" s="10" t="s">
        <v>132</v>
      </c>
      <c r="C66" s="7" t="s">
        <v>70</v>
      </c>
      <c r="D66" s="7">
        <v>15</v>
      </c>
      <c r="E66" s="7">
        <v>1</v>
      </c>
      <c r="F66" s="66">
        <v>911.2</v>
      </c>
      <c r="G66" s="66">
        <v>360.95</v>
      </c>
      <c r="H66" s="66">
        <f>ROUND(AVERAGE(F66:G66),2)</f>
        <v>636.08</v>
      </c>
      <c r="I66" s="66">
        <f aca="true" t="shared" si="2" ref="I66:I71">TRUNC((D66*H66),2)</f>
        <v>9541.2</v>
      </c>
    </row>
    <row r="67" spans="1:13" s="4" customFormat="1" ht="70.5" customHeight="1">
      <c r="A67" s="7" t="s">
        <v>53</v>
      </c>
      <c r="B67" s="10" t="s">
        <v>71</v>
      </c>
      <c r="C67" s="7" t="s">
        <v>70</v>
      </c>
      <c r="D67" s="7">
        <v>5</v>
      </c>
      <c r="E67" s="7">
        <v>1</v>
      </c>
      <c r="F67" s="66">
        <v>731.12</v>
      </c>
      <c r="G67" s="66">
        <f>G66</f>
        <v>360.95</v>
      </c>
      <c r="H67" s="66">
        <f>ROUND(AVERAGE(F67:G67),2)</f>
        <v>546.04</v>
      </c>
      <c r="I67" s="66">
        <f t="shared" si="2"/>
        <v>2730.2</v>
      </c>
      <c r="J67" s="86"/>
      <c r="K67" s="86"/>
      <c r="L67" s="86"/>
      <c r="M67" s="86"/>
    </row>
    <row r="68" spans="1:9" s="4" customFormat="1" ht="52.5" customHeight="1">
      <c r="A68" s="7" t="s">
        <v>55</v>
      </c>
      <c r="B68" s="52" t="s">
        <v>133</v>
      </c>
      <c r="C68" s="7" t="s">
        <v>3</v>
      </c>
      <c r="D68" s="7">
        <v>200</v>
      </c>
      <c r="E68" s="7">
        <v>5</v>
      </c>
      <c r="F68" s="66">
        <v>5.64</v>
      </c>
      <c r="G68" s="66">
        <v>4.1</v>
      </c>
      <c r="H68" s="66">
        <f>ROUND(AVERAGE(F68:G68),2)</f>
        <v>4.87</v>
      </c>
      <c r="I68" s="66">
        <f t="shared" si="2"/>
        <v>974</v>
      </c>
    </row>
    <row r="69" spans="1:9" s="4" customFormat="1" ht="141" customHeight="1">
      <c r="A69" s="7" t="s">
        <v>57</v>
      </c>
      <c r="B69" s="10" t="s">
        <v>72</v>
      </c>
      <c r="C69" s="7" t="s">
        <v>73</v>
      </c>
      <c r="D69" s="7">
        <v>15</v>
      </c>
      <c r="E69" s="7">
        <v>1</v>
      </c>
      <c r="F69" s="66">
        <v>1700</v>
      </c>
      <c r="G69" s="66">
        <v>1281.25</v>
      </c>
      <c r="H69" s="66">
        <f>ROUND(AVERAGE(F69:G69),2)</f>
        <v>1490.63</v>
      </c>
      <c r="I69" s="66">
        <f t="shared" si="2"/>
        <v>22359.45</v>
      </c>
    </row>
    <row r="70" spans="1:9" s="4" customFormat="1" ht="66" customHeight="1">
      <c r="A70" s="7" t="s">
        <v>59</v>
      </c>
      <c r="B70" s="15" t="s">
        <v>74</v>
      </c>
      <c r="C70" s="7" t="s">
        <v>73</v>
      </c>
      <c r="D70" s="7">
        <v>8</v>
      </c>
      <c r="E70" s="7">
        <v>1</v>
      </c>
      <c r="F70" s="66">
        <v>722.5</v>
      </c>
      <c r="G70" s="66">
        <v>572</v>
      </c>
      <c r="H70" s="66">
        <f>ROUND(AVERAGE(F70:G70),2)</f>
        <v>647.25</v>
      </c>
      <c r="I70" s="66">
        <f t="shared" si="2"/>
        <v>5178</v>
      </c>
    </row>
    <row r="71" spans="1:9" s="4" customFormat="1" ht="153.75" customHeight="1">
      <c r="A71" s="101" t="s">
        <v>75</v>
      </c>
      <c r="B71" s="15" t="s">
        <v>76</v>
      </c>
      <c r="C71" s="102" t="s">
        <v>73</v>
      </c>
      <c r="D71" s="99">
        <v>10</v>
      </c>
      <c r="E71" s="99">
        <v>1</v>
      </c>
      <c r="F71" s="109">
        <v>967.5</v>
      </c>
      <c r="G71" s="109">
        <v>670</v>
      </c>
      <c r="H71" s="109">
        <f>ROUND(AVERAGE(F71:G73),2)</f>
        <v>818.75</v>
      </c>
      <c r="I71" s="109">
        <f t="shared" si="2"/>
        <v>8187.5</v>
      </c>
    </row>
    <row r="72" spans="1:9" s="4" customFormat="1" ht="30">
      <c r="A72" s="101"/>
      <c r="B72" s="14" t="s">
        <v>77</v>
      </c>
      <c r="C72" s="102"/>
      <c r="D72" s="99"/>
      <c r="E72" s="99"/>
      <c r="F72" s="110"/>
      <c r="G72" s="110"/>
      <c r="H72" s="110"/>
      <c r="I72" s="110"/>
    </row>
    <row r="73" spans="1:9" s="4" customFormat="1" ht="30">
      <c r="A73" s="101"/>
      <c r="B73" s="14" t="s">
        <v>78</v>
      </c>
      <c r="C73" s="102"/>
      <c r="D73" s="99"/>
      <c r="E73" s="99"/>
      <c r="F73" s="111"/>
      <c r="G73" s="111"/>
      <c r="H73" s="111"/>
      <c r="I73" s="111"/>
    </row>
    <row r="74" spans="1:9" s="4" customFormat="1" ht="15" customHeight="1">
      <c r="A74" s="105" t="s">
        <v>79</v>
      </c>
      <c r="B74" s="15" t="s">
        <v>80</v>
      </c>
      <c r="C74" s="102" t="s">
        <v>73</v>
      </c>
      <c r="D74" s="102">
        <v>10</v>
      </c>
      <c r="E74" s="102">
        <v>1</v>
      </c>
      <c r="F74" s="103">
        <v>359.97</v>
      </c>
      <c r="G74" s="103">
        <v>155</v>
      </c>
      <c r="H74" s="103">
        <f>ROUND(AVERAGE(F74:G75),2)</f>
        <v>257.49</v>
      </c>
      <c r="I74" s="103">
        <f>TRUNC((D74*H74),2)</f>
        <v>2574.9</v>
      </c>
    </row>
    <row r="75" spans="1:9" s="4" customFormat="1" ht="60">
      <c r="A75" s="105"/>
      <c r="B75" s="16" t="s">
        <v>81</v>
      </c>
      <c r="C75" s="102"/>
      <c r="D75" s="102"/>
      <c r="E75" s="102"/>
      <c r="F75" s="104"/>
      <c r="G75" s="104"/>
      <c r="H75" s="104"/>
      <c r="I75" s="104"/>
    </row>
    <row r="76" spans="1:9" s="4" customFormat="1" ht="93.75" customHeight="1">
      <c r="A76" s="7" t="s">
        <v>82</v>
      </c>
      <c r="B76" s="16" t="s">
        <v>83</v>
      </c>
      <c r="C76" s="7" t="s">
        <v>73</v>
      </c>
      <c r="D76" s="7">
        <v>3</v>
      </c>
      <c r="E76" s="7">
        <v>1</v>
      </c>
      <c r="F76" s="66">
        <v>1250</v>
      </c>
      <c r="G76" s="66">
        <v>867.5</v>
      </c>
      <c r="H76" s="66">
        <f>ROUND(AVERAGE(F76:G76),2)</f>
        <v>1058.75</v>
      </c>
      <c r="I76" s="66">
        <f>TRUNC((D76*H76),2)</f>
        <v>3176.25</v>
      </c>
    </row>
    <row r="77" spans="1:9" s="4" customFormat="1" ht="254.25" customHeight="1">
      <c r="A77" s="7" t="s">
        <v>84</v>
      </c>
      <c r="B77" s="10" t="s">
        <v>139</v>
      </c>
      <c r="C77" s="7" t="s">
        <v>73</v>
      </c>
      <c r="D77" s="7">
        <v>10</v>
      </c>
      <c r="E77" s="7">
        <v>1</v>
      </c>
      <c r="F77" s="66">
        <v>1700</v>
      </c>
      <c r="G77" s="66">
        <v>900</v>
      </c>
      <c r="H77" s="66">
        <f>ROUND(AVERAGE(F77:G77),2)</f>
        <v>1300</v>
      </c>
      <c r="I77" s="66">
        <f>TRUNC((D77*H77),2)</f>
        <v>13000</v>
      </c>
    </row>
    <row r="78" spans="1:9" s="4" customFormat="1" ht="111.75" customHeight="1">
      <c r="A78" s="7" t="s">
        <v>85</v>
      </c>
      <c r="B78" s="10" t="s">
        <v>104</v>
      </c>
      <c r="C78" s="7" t="s">
        <v>73</v>
      </c>
      <c r="D78" s="7">
        <v>5</v>
      </c>
      <c r="E78" s="7">
        <v>1</v>
      </c>
      <c r="F78" s="66">
        <v>1284.03</v>
      </c>
      <c r="G78" s="66">
        <v>574</v>
      </c>
      <c r="H78" s="66">
        <f>ROUND(AVERAGE(F78:G78),2)</f>
        <v>929.02</v>
      </c>
      <c r="I78" s="66">
        <f>TRUNC((D78*H78),2)</f>
        <v>4645.1</v>
      </c>
    </row>
    <row r="79" spans="1:9" s="4" customFormat="1" ht="99.75" customHeight="1">
      <c r="A79" s="7" t="s">
        <v>86</v>
      </c>
      <c r="B79" s="10" t="s">
        <v>105</v>
      </c>
      <c r="C79" s="7" t="s">
        <v>73</v>
      </c>
      <c r="D79" s="7">
        <v>5</v>
      </c>
      <c r="E79" s="7">
        <v>1</v>
      </c>
      <c r="F79" s="66">
        <v>1011.27</v>
      </c>
      <c r="G79" s="66">
        <v>510</v>
      </c>
      <c r="H79" s="66">
        <f>ROUND(AVERAGE(F79:G79),2)</f>
        <v>760.64</v>
      </c>
      <c r="I79" s="66">
        <f>TRUNC((D79*H79),2)</f>
        <v>3803.2</v>
      </c>
    </row>
    <row r="80" spans="1:6" s="4" customFormat="1" ht="15" customHeight="1">
      <c r="A80" s="125"/>
      <c r="B80" s="125"/>
      <c r="C80" s="19"/>
      <c r="D80" s="123"/>
      <c r="E80" s="123"/>
      <c r="F80" s="20"/>
    </row>
    <row r="81" spans="1:9" ht="15">
      <c r="A81" s="107" t="s">
        <v>101</v>
      </c>
      <c r="B81" s="107"/>
      <c r="C81" s="107"/>
      <c r="D81" s="107"/>
      <c r="E81" s="107"/>
      <c r="F81" s="107"/>
      <c r="G81" s="107"/>
      <c r="H81" s="107"/>
      <c r="I81" s="107"/>
    </row>
    <row r="82" spans="1:9" ht="60">
      <c r="A82" s="30" t="s">
        <v>1</v>
      </c>
      <c r="B82" s="30" t="s">
        <v>2</v>
      </c>
      <c r="C82" s="30" t="s">
        <v>3</v>
      </c>
      <c r="D82" s="30" t="s">
        <v>4</v>
      </c>
      <c r="E82" s="30" t="s">
        <v>5</v>
      </c>
      <c r="F82" s="38" t="s">
        <v>142</v>
      </c>
      <c r="G82" s="38" t="s">
        <v>143</v>
      </c>
      <c r="H82" s="38" t="s">
        <v>157</v>
      </c>
      <c r="I82" s="38" t="s">
        <v>158</v>
      </c>
    </row>
    <row r="83" spans="1:9" ht="47.25" customHeight="1">
      <c r="A83" s="7" t="s">
        <v>87</v>
      </c>
      <c r="B83" s="10" t="s">
        <v>106</v>
      </c>
      <c r="C83" s="7" t="s">
        <v>3</v>
      </c>
      <c r="D83" s="7">
        <v>80</v>
      </c>
      <c r="E83" s="7">
        <v>2</v>
      </c>
      <c r="F83" s="70">
        <v>152.61</v>
      </c>
      <c r="G83" s="70">
        <v>100</v>
      </c>
      <c r="H83" s="70">
        <v>126.31</v>
      </c>
      <c r="I83" s="70">
        <f>TRUNC((D83*H83),2)</f>
        <v>10104.8</v>
      </c>
    </row>
    <row r="84" spans="1:9" ht="34.5" customHeight="1">
      <c r="A84" s="7" t="s">
        <v>88</v>
      </c>
      <c r="B84" s="10" t="s">
        <v>107</v>
      </c>
      <c r="C84" s="7" t="s">
        <v>3</v>
      </c>
      <c r="D84" s="7">
        <v>15</v>
      </c>
      <c r="E84" s="7">
        <v>1</v>
      </c>
      <c r="F84" s="70">
        <v>123.89</v>
      </c>
      <c r="G84" s="70">
        <v>122</v>
      </c>
      <c r="H84" s="70">
        <v>122.95</v>
      </c>
      <c r="I84" s="70">
        <f aca="true" t="shared" si="3" ref="I84:I89">TRUNC((D84*H84),2)</f>
        <v>1844.25</v>
      </c>
    </row>
    <row r="85" spans="1:9" ht="34.5" customHeight="1">
      <c r="A85" s="7" t="s">
        <v>89</v>
      </c>
      <c r="B85" s="10" t="s">
        <v>108</v>
      </c>
      <c r="C85" s="7" t="s">
        <v>3</v>
      </c>
      <c r="D85" s="7">
        <v>12</v>
      </c>
      <c r="E85" s="7">
        <v>1</v>
      </c>
      <c r="F85" s="70">
        <v>193.64</v>
      </c>
      <c r="G85" s="70">
        <v>100</v>
      </c>
      <c r="H85" s="70">
        <v>146.82</v>
      </c>
      <c r="I85" s="70">
        <f t="shared" si="3"/>
        <v>1761.84</v>
      </c>
    </row>
    <row r="86" spans="1:9" ht="63" customHeight="1">
      <c r="A86" s="7" t="s">
        <v>90</v>
      </c>
      <c r="B86" s="10" t="s">
        <v>91</v>
      </c>
      <c r="C86" s="7" t="s">
        <v>3</v>
      </c>
      <c r="D86" s="7">
        <v>15</v>
      </c>
      <c r="E86" s="7">
        <v>1</v>
      </c>
      <c r="F86" s="70">
        <v>313.69</v>
      </c>
      <c r="G86" s="70">
        <v>265</v>
      </c>
      <c r="H86" s="70">
        <v>289.35</v>
      </c>
      <c r="I86" s="70">
        <f t="shared" si="3"/>
        <v>4340.25</v>
      </c>
    </row>
    <row r="87" spans="1:9" ht="63" customHeight="1">
      <c r="A87" s="7" t="s">
        <v>92</v>
      </c>
      <c r="B87" s="10" t="s">
        <v>93</v>
      </c>
      <c r="C87" s="7" t="s">
        <v>3</v>
      </c>
      <c r="D87" s="7">
        <v>30</v>
      </c>
      <c r="E87" s="7">
        <v>1</v>
      </c>
      <c r="F87" s="70">
        <v>310.76</v>
      </c>
      <c r="G87" s="70">
        <v>228.5</v>
      </c>
      <c r="H87" s="70">
        <v>269.63</v>
      </c>
      <c r="I87" s="70">
        <f t="shared" si="3"/>
        <v>8088.9</v>
      </c>
    </row>
    <row r="88" spans="1:9" ht="33" customHeight="1">
      <c r="A88" s="7" t="s">
        <v>94</v>
      </c>
      <c r="B88" s="10" t="s">
        <v>109</v>
      </c>
      <c r="C88" s="7" t="s">
        <v>3</v>
      </c>
      <c r="D88" s="7">
        <v>15</v>
      </c>
      <c r="E88" s="7">
        <v>1</v>
      </c>
      <c r="F88" s="70">
        <v>310.67</v>
      </c>
      <c r="G88" s="70">
        <v>269</v>
      </c>
      <c r="H88" s="70">
        <v>289.84</v>
      </c>
      <c r="I88" s="70">
        <f t="shared" si="3"/>
        <v>4347.6</v>
      </c>
    </row>
    <row r="89" spans="1:9" ht="39" customHeight="1">
      <c r="A89" s="7" t="s">
        <v>95</v>
      </c>
      <c r="B89" s="10" t="s">
        <v>110</v>
      </c>
      <c r="C89" s="7" t="s">
        <v>3</v>
      </c>
      <c r="D89" s="7">
        <v>30</v>
      </c>
      <c r="E89" s="7">
        <v>4</v>
      </c>
      <c r="F89" s="70">
        <v>141.8</v>
      </c>
      <c r="G89" s="70">
        <v>100</v>
      </c>
      <c r="H89" s="70">
        <v>120.9</v>
      </c>
      <c r="I89" s="70">
        <f t="shared" si="3"/>
        <v>3627</v>
      </c>
    </row>
    <row r="90" spans="1:9" ht="18" customHeight="1">
      <c r="A90" s="17"/>
      <c r="B90" s="12"/>
      <c r="C90" s="17"/>
      <c r="D90" s="17"/>
      <c r="E90" s="17"/>
      <c r="F90" s="94"/>
      <c r="G90" s="94"/>
      <c r="H90" s="94"/>
      <c r="I90" s="94"/>
    </row>
    <row r="91" spans="1:5" ht="15">
      <c r="A91" s="126"/>
      <c r="B91" s="126"/>
      <c r="C91" s="126"/>
      <c r="D91" s="126"/>
      <c r="E91" s="126"/>
    </row>
    <row r="93" spans="1:9" ht="15">
      <c r="A93" s="107" t="s">
        <v>100</v>
      </c>
      <c r="B93" s="107"/>
      <c r="C93" s="107"/>
      <c r="D93" s="107"/>
      <c r="E93" s="107"/>
      <c r="F93" s="107"/>
      <c r="G93" s="107"/>
      <c r="H93" s="107"/>
      <c r="I93" s="107"/>
    </row>
    <row r="94" spans="1:9" ht="60">
      <c r="A94" s="30" t="s">
        <v>1</v>
      </c>
      <c r="B94" s="30" t="s">
        <v>2</v>
      </c>
      <c r="C94" s="30" t="s">
        <v>3</v>
      </c>
      <c r="D94" s="30" t="s">
        <v>4</v>
      </c>
      <c r="E94" s="30" t="s">
        <v>5</v>
      </c>
      <c r="F94" s="38" t="s">
        <v>142</v>
      </c>
      <c r="G94" s="38" t="s">
        <v>143</v>
      </c>
      <c r="H94" s="38" t="s">
        <v>157</v>
      </c>
      <c r="I94" s="38" t="s">
        <v>158</v>
      </c>
    </row>
    <row r="95" spans="1:9" ht="90">
      <c r="A95" s="7" t="s">
        <v>96</v>
      </c>
      <c r="B95" s="10" t="s">
        <v>97</v>
      </c>
      <c r="C95" s="7" t="s">
        <v>3</v>
      </c>
      <c r="D95" s="7">
        <v>30</v>
      </c>
      <c r="E95" s="7">
        <v>1</v>
      </c>
      <c r="F95" s="70">
        <v>232.02</v>
      </c>
      <c r="G95" s="70">
        <v>172.5</v>
      </c>
      <c r="H95" s="70">
        <v>202.26</v>
      </c>
      <c r="I95" s="70">
        <f>TRUNC((D95*H95),2)</f>
        <v>6067.8</v>
      </c>
    </row>
    <row r="97" spans="1:15" ht="15">
      <c r="A97" s="124" t="s">
        <v>168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6:15" ht="15">
      <c r="F98" s="1"/>
      <c r="G98" s="1"/>
      <c r="H98" s="1"/>
      <c r="J98" s="4"/>
      <c r="K98" s="4"/>
      <c r="L98" s="4"/>
      <c r="M98" s="4"/>
      <c r="N98" s="4"/>
      <c r="O98" s="4"/>
    </row>
    <row r="99" spans="1:15" ht="15">
      <c r="A99" s="124" t="s">
        <v>140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</row>
    <row r="100" spans="1:15" ht="15">
      <c r="A100" s="124" t="s">
        <v>141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</row>
  </sheetData>
  <sheetProtection selectLockedCells="1" selectUnlockedCells="1"/>
  <mergeCells count="92">
    <mergeCell ref="A97:O97"/>
    <mergeCell ref="A99:O99"/>
    <mergeCell ref="A100:O100"/>
    <mergeCell ref="I74:I75"/>
    <mergeCell ref="A80:B80"/>
    <mergeCell ref="D80:E80"/>
    <mergeCell ref="A81:I81"/>
    <mergeCell ref="A91:E91"/>
    <mergeCell ref="A93:I93"/>
    <mergeCell ref="G71:G73"/>
    <mergeCell ref="H71:H73"/>
    <mergeCell ref="I71:I73"/>
    <mergeCell ref="A74:A75"/>
    <mergeCell ref="C74:C75"/>
    <mergeCell ref="D74:D75"/>
    <mergeCell ref="E74:E75"/>
    <mergeCell ref="F74:F75"/>
    <mergeCell ref="G74:G75"/>
    <mergeCell ref="H74:H75"/>
    <mergeCell ref="G55:G56"/>
    <mergeCell ref="H55:H56"/>
    <mergeCell ref="I55:I56"/>
    <mergeCell ref="C60:E60"/>
    <mergeCell ref="A64:I64"/>
    <mergeCell ref="A71:A73"/>
    <mergeCell ref="C71:C73"/>
    <mergeCell ref="D71:D73"/>
    <mergeCell ref="E71:E73"/>
    <mergeCell ref="F71:F73"/>
    <mergeCell ref="A55:A56"/>
    <mergeCell ref="B55:B56"/>
    <mergeCell ref="C55:C56"/>
    <mergeCell ref="D55:D56"/>
    <mergeCell ref="E55:E56"/>
    <mergeCell ref="F55:F56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H45:H46"/>
    <mergeCell ref="I45:I46"/>
    <mergeCell ref="A47:A48"/>
    <mergeCell ref="C47:C48"/>
    <mergeCell ref="D47:D48"/>
    <mergeCell ref="E47:E48"/>
    <mergeCell ref="F47:F48"/>
    <mergeCell ref="G47:G48"/>
    <mergeCell ref="H47:H48"/>
    <mergeCell ref="I47:I48"/>
    <mergeCell ref="A45:A46"/>
    <mergeCell ref="C45:C46"/>
    <mergeCell ref="D45:D46"/>
    <mergeCell ref="E45:E46"/>
    <mergeCell ref="F45:F46"/>
    <mergeCell ref="G45:G46"/>
    <mergeCell ref="A41:I41"/>
    <mergeCell ref="A43:A44"/>
    <mergeCell ref="C43:C44"/>
    <mergeCell ref="D43:D44"/>
    <mergeCell ref="E43:E44"/>
    <mergeCell ref="F43:F44"/>
    <mergeCell ref="G43:G44"/>
    <mergeCell ref="H43:H44"/>
    <mergeCell ref="I43:I44"/>
    <mergeCell ref="A1:E1"/>
    <mergeCell ref="A2:E2"/>
    <mergeCell ref="A4:I4"/>
    <mergeCell ref="B6:E6"/>
    <mergeCell ref="B15:E15"/>
    <mergeCell ref="B30:E30"/>
  </mergeCells>
  <printOptions/>
  <pageMargins left="0.4330708661417323" right="0.2362204724409449" top="0.7480314960629921" bottom="0.7480314960629921" header="0.31496062992125984" footer="0.31496062992125984"/>
  <pageSetup fitToHeight="0" fitToWidth="1" orientation="landscape" paperSize="9" scale="67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="87" zoomScaleNormal="87" zoomScalePageLayoutView="0" workbookViewId="0" topLeftCell="A84">
      <selection activeCell="A97" sqref="A97:M97"/>
    </sheetView>
  </sheetViews>
  <sheetFormatPr defaultColWidth="9.140625" defaultRowHeight="12.75"/>
  <cols>
    <col min="1" max="1" width="9.140625" style="1" customWidth="1"/>
    <col min="2" max="2" width="83.421875" style="2" customWidth="1"/>
    <col min="3" max="3" width="13.421875" style="1" customWidth="1"/>
    <col min="4" max="4" width="10.421875" style="4" customWidth="1"/>
    <col min="5" max="16384" width="9.140625" style="3" customWidth="1"/>
  </cols>
  <sheetData>
    <row r="1" spans="1:3" ht="15">
      <c r="A1" s="98"/>
      <c r="B1" s="98"/>
      <c r="C1" s="98"/>
    </row>
    <row r="2" spans="1:3" ht="15">
      <c r="A2" s="98" t="s">
        <v>0</v>
      </c>
      <c r="B2" s="98"/>
      <c r="C2" s="98"/>
    </row>
    <row r="3" spans="1:3" ht="15">
      <c r="A3" s="5"/>
      <c r="B3" s="5"/>
      <c r="C3" s="5"/>
    </row>
    <row r="4" spans="1:6" ht="15">
      <c r="A4" s="107" t="s">
        <v>102</v>
      </c>
      <c r="B4" s="107"/>
      <c r="C4" s="107"/>
      <c r="D4" s="107"/>
      <c r="E4" s="107"/>
      <c r="F4" s="107"/>
    </row>
    <row r="5" spans="1:6" ht="60">
      <c r="A5" s="38" t="s">
        <v>1</v>
      </c>
      <c r="B5" s="38" t="s">
        <v>2</v>
      </c>
      <c r="C5" s="38" t="s">
        <v>3</v>
      </c>
      <c r="D5" s="38" t="s">
        <v>142</v>
      </c>
      <c r="E5" s="38" t="s">
        <v>143</v>
      </c>
      <c r="F5" s="38" t="s">
        <v>144</v>
      </c>
    </row>
    <row r="6" spans="1:12" ht="15">
      <c r="A6" s="38">
        <v>1</v>
      </c>
      <c r="B6" s="119" t="s">
        <v>11</v>
      </c>
      <c r="C6" s="119"/>
      <c r="D6" s="37"/>
      <c r="E6" s="37"/>
      <c r="F6" s="37"/>
      <c r="G6" s="129" t="s">
        <v>149</v>
      </c>
      <c r="H6" s="130"/>
      <c r="I6" s="130"/>
      <c r="J6" s="130"/>
      <c r="K6" s="130"/>
      <c r="L6" s="130"/>
    </row>
    <row r="7" spans="1:11" ht="30">
      <c r="A7" s="38" t="s">
        <v>12</v>
      </c>
      <c r="B7" s="50" t="s">
        <v>13</v>
      </c>
      <c r="C7" s="38" t="s">
        <v>14</v>
      </c>
      <c r="D7" s="39">
        <v>17.84</v>
      </c>
      <c r="E7" s="39">
        <v>18.86</v>
      </c>
      <c r="F7" s="39">
        <f>ROUND(AVERAGE(D7:E7),2)</f>
        <v>18.35</v>
      </c>
      <c r="J7" s="3">
        <v>47.15</v>
      </c>
      <c r="K7" s="3">
        <f>(J7/5)*2</f>
        <v>18.86</v>
      </c>
    </row>
    <row r="8" spans="1:12" ht="30">
      <c r="A8" s="38" t="s">
        <v>15</v>
      </c>
      <c r="B8" s="50" t="s">
        <v>16</v>
      </c>
      <c r="C8" s="38" t="s">
        <v>17</v>
      </c>
      <c r="D8" s="39">
        <v>13.5</v>
      </c>
      <c r="E8" s="39">
        <v>10</v>
      </c>
      <c r="F8" s="39">
        <f aca="true" t="shared" si="0" ref="F8:F36">ROUND(AVERAGE(D8:E8),2)</f>
        <v>11.75</v>
      </c>
      <c r="J8" s="3">
        <v>3.79</v>
      </c>
      <c r="K8" s="3">
        <v>2</v>
      </c>
      <c r="L8" s="3">
        <f>AVERAGE(J8:K8)</f>
        <v>2.895</v>
      </c>
    </row>
    <row r="9" spans="1:6" ht="30">
      <c r="A9" s="38" t="s">
        <v>18</v>
      </c>
      <c r="B9" s="50" t="s">
        <v>19</v>
      </c>
      <c r="C9" s="38" t="s">
        <v>17</v>
      </c>
      <c r="D9" s="39">
        <v>13.08</v>
      </c>
      <c r="E9" s="39">
        <v>7</v>
      </c>
      <c r="F9" s="39">
        <f t="shared" si="0"/>
        <v>10.04</v>
      </c>
    </row>
    <row r="10" spans="1:12" ht="30">
      <c r="A10" s="38" t="s">
        <v>20</v>
      </c>
      <c r="B10" s="50" t="s">
        <v>21</v>
      </c>
      <c r="C10" s="38" t="s">
        <v>17</v>
      </c>
      <c r="D10" s="39">
        <v>13.76</v>
      </c>
      <c r="E10" s="39">
        <v>8</v>
      </c>
      <c r="F10" s="39">
        <f t="shared" si="0"/>
        <v>10.88</v>
      </c>
      <c r="G10" s="127" t="s">
        <v>165</v>
      </c>
      <c r="H10" s="131"/>
      <c r="I10" s="131"/>
      <c r="J10" s="131"/>
      <c r="K10" s="131"/>
      <c r="L10" s="131"/>
    </row>
    <row r="11" spans="1:12" ht="30">
      <c r="A11" s="38" t="s">
        <v>22</v>
      </c>
      <c r="B11" s="50" t="s">
        <v>111</v>
      </c>
      <c r="C11" s="38" t="s">
        <v>98</v>
      </c>
      <c r="D11" s="39">
        <v>10.77</v>
      </c>
      <c r="E11" s="39">
        <v>6.84</v>
      </c>
      <c r="F11" s="39">
        <f t="shared" si="0"/>
        <v>8.81</v>
      </c>
      <c r="G11" s="127"/>
      <c r="H11" s="131"/>
      <c r="I11" s="131"/>
      <c r="J11" s="131"/>
      <c r="K11" s="131"/>
      <c r="L11" s="131"/>
    </row>
    <row r="12" spans="1:6" ht="15">
      <c r="A12" s="38" t="s">
        <v>23</v>
      </c>
      <c r="B12" s="50" t="s">
        <v>24</v>
      </c>
      <c r="C12" s="38" t="s">
        <v>25</v>
      </c>
      <c r="D12" s="39">
        <v>10.37</v>
      </c>
      <c r="E12" s="39">
        <v>7.84</v>
      </c>
      <c r="F12" s="39">
        <f t="shared" si="0"/>
        <v>9.11</v>
      </c>
    </row>
    <row r="13" spans="1:6" ht="30">
      <c r="A13" s="38" t="s">
        <v>26</v>
      </c>
      <c r="B13" s="50" t="s">
        <v>27</v>
      </c>
      <c r="C13" s="38" t="s">
        <v>28</v>
      </c>
      <c r="D13" s="39">
        <v>3.99</v>
      </c>
      <c r="E13" s="39"/>
      <c r="F13" s="39">
        <f t="shared" si="0"/>
        <v>3.99</v>
      </c>
    </row>
    <row r="14" spans="1:6" ht="30">
      <c r="A14" s="75" t="s">
        <v>112</v>
      </c>
      <c r="B14" s="76" t="s">
        <v>113</v>
      </c>
      <c r="C14" s="75" t="s">
        <v>114</v>
      </c>
      <c r="D14" s="39">
        <v>353.02</v>
      </c>
      <c r="E14" s="39">
        <v>200</v>
      </c>
      <c r="F14" s="39">
        <f t="shared" si="0"/>
        <v>276.51</v>
      </c>
    </row>
    <row r="15" spans="1:6" ht="15">
      <c r="A15" s="77">
        <v>2</v>
      </c>
      <c r="B15" s="120" t="s">
        <v>29</v>
      </c>
      <c r="C15" s="120"/>
      <c r="D15" s="39"/>
      <c r="E15" s="39"/>
      <c r="F15" s="39"/>
    </row>
    <row r="16" spans="1:6" ht="15">
      <c r="A16" s="11" t="s">
        <v>30</v>
      </c>
      <c r="B16" s="52" t="s">
        <v>115</v>
      </c>
      <c r="C16" s="11" t="s">
        <v>3</v>
      </c>
      <c r="D16" s="39">
        <v>5.06</v>
      </c>
      <c r="E16" s="39">
        <v>2.89</v>
      </c>
      <c r="F16" s="39">
        <f t="shared" si="0"/>
        <v>3.98</v>
      </c>
    </row>
    <row r="17" spans="1:6" ht="15">
      <c r="A17" s="11" t="s">
        <v>31</v>
      </c>
      <c r="B17" s="52" t="s">
        <v>32</v>
      </c>
      <c r="C17" s="11" t="s">
        <v>3</v>
      </c>
      <c r="D17" s="39">
        <v>9.42</v>
      </c>
      <c r="E17" s="39">
        <v>6</v>
      </c>
      <c r="F17" s="39">
        <f t="shared" si="0"/>
        <v>7.71</v>
      </c>
    </row>
    <row r="18" spans="1:6" ht="30">
      <c r="A18" s="11" t="s">
        <v>33</v>
      </c>
      <c r="B18" s="52" t="s">
        <v>34</v>
      </c>
      <c r="C18" s="11" t="s">
        <v>3</v>
      </c>
      <c r="D18" s="39">
        <v>6.73</v>
      </c>
      <c r="E18" s="39">
        <v>5.89</v>
      </c>
      <c r="F18" s="39">
        <f t="shared" si="0"/>
        <v>6.31</v>
      </c>
    </row>
    <row r="19" spans="1:6" ht="15">
      <c r="A19" s="11" t="s">
        <v>35</v>
      </c>
      <c r="B19" s="52" t="s">
        <v>36</v>
      </c>
      <c r="C19" s="11" t="s">
        <v>3</v>
      </c>
      <c r="D19" s="39">
        <v>22.09</v>
      </c>
      <c r="E19" s="39">
        <v>14.61</v>
      </c>
      <c r="F19" s="39">
        <f t="shared" si="0"/>
        <v>18.35</v>
      </c>
    </row>
    <row r="20" spans="1:6" ht="30">
      <c r="A20" s="11" t="s">
        <v>37</v>
      </c>
      <c r="B20" s="52" t="s">
        <v>116</v>
      </c>
      <c r="C20" s="11" t="s">
        <v>3</v>
      </c>
      <c r="D20" s="39">
        <v>136.72</v>
      </c>
      <c r="E20" s="39">
        <v>77</v>
      </c>
      <c r="F20" s="39">
        <f t="shared" si="0"/>
        <v>106.86</v>
      </c>
    </row>
    <row r="21" spans="1:12" ht="30">
      <c r="A21" s="11" t="s">
        <v>39</v>
      </c>
      <c r="B21" s="52" t="s">
        <v>38</v>
      </c>
      <c r="C21" s="11" t="s">
        <v>3</v>
      </c>
      <c r="D21" s="39">
        <v>45.17</v>
      </c>
      <c r="E21" s="39">
        <v>33.74</v>
      </c>
      <c r="F21" s="39">
        <f t="shared" si="0"/>
        <v>39.46</v>
      </c>
      <c r="G21" s="3" t="s">
        <v>145</v>
      </c>
      <c r="H21" s="3">
        <v>10</v>
      </c>
      <c r="I21" s="3">
        <v>7.5</v>
      </c>
      <c r="J21" s="3">
        <f>ROUND(AVERAGE(H21:I21),2)</f>
        <v>8.75</v>
      </c>
      <c r="K21" s="79" t="s">
        <v>147</v>
      </c>
      <c r="L21" s="79" t="s">
        <v>99</v>
      </c>
    </row>
    <row r="22" spans="1:11" ht="30">
      <c r="A22" s="11" t="s">
        <v>41</v>
      </c>
      <c r="B22" s="52" t="s">
        <v>40</v>
      </c>
      <c r="C22" s="11" t="s">
        <v>3</v>
      </c>
      <c r="D22" s="39">
        <v>52.54</v>
      </c>
      <c r="E22" s="80">
        <v>54.38</v>
      </c>
      <c r="F22" s="39">
        <f t="shared" si="0"/>
        <v>53.46</v>
      </c>
      <c r="G22" s="3" t="s">
        <v>146</v>
      </c>
      <c r="H22" s="3">
        <v>31</v>
      </c>
      <c r="J22" s="3">
        <f>H22</f>
        <v>31</v>
      </c>
      <c r="K22" s="3">
        <f>H22+J21</f>
        <v>39.75</v>
      </c>
    </row>
    <row r="23" spans="1:12" ht="45">
      <c r="A23" s="11" t="s">
        <v>43</v>
      </c>
      <c r="B23" s="52" t="s">
        <v>42</v>
      </c>
      <c r="C23" s="11" t="s">
        <v>3</v>
      </c>
      <c r="D23" s="39">
        <v>50.26</v>
      </c>
      <c r="E23" s="80">
        <v>54.38</v>
      </c>
      <c r="F23" s="39">
        <f t="shared" si="0"/>
        <v>52.32</v>
      </c>
      <c r="G23" s="3" t="s">
        <v>147</v>
      </c>
      <c r="K23" s="3">
        <v>69</v>
      </c>
      <c r="L23" s="81">
        <f>ROUND(AVERAGE(K22:K23),2)</f>
        <v>54.38</v>
      </c>
    </row>
    <row r="24" spans="1:12" ht="15">
      <c r="A24" s="11" t="s">
        <v>46</v>
      </c>
      <c r="B24" s="52" t="s">
        <v>44</v>
      </c>
      <c r="C24" s="11" t="s">
        <v>45</v>
      </c>
      <c r="D24" s="39">
        <v>7.7</v>
      </c>
      <c r="E24" s="39">
        <v>3</v>
      </c>
      <c r="F24" s="39">
        <f t="shared" si="0"/>
        <v>5.35</v>
      </c>
      <c r="G24" s="127" t="s">
        <v>166</v>
      </c>
      <c r="H24" s="131"/>
      <c r="I24" s="131"/>
      <c r="J24" s="131"/>
      <c r="K24" s="131"/>
      <c r="L24" s="131"/>
    </row>
    <row r="25" spans="1:12" ht="15">
      <c r="A25" s="11" t="s">
        <v>48</v>
      </c>
      <c r="B25" s="52" t="s">
        <v>47</v>
      </c>
      <c r="C25" s="11" t="s">
        <v>3</v>
      </c>
      <c r="D25" s="39">
        <v>2.92</v>
      </c>
      <c r="E25" s="39">
        <v>2</v>
      </c>
      <c r="F25" s="39">
        <f t="shared" si="0"/>
        <v>2.46</v>
      </c>
      <c r="G25" s="127"/>
      <c r="H25" s="131"/>
      <c r="I25" s="131"/>
      <c r="J25" s="131"/>
      <c r="K25" s="131"/>
      <c r="L25" s="131"/>
    </row>
    <row r="26" spans="1:12" ht="15">
      <c r="A26" s="11" t="s">
        <v>117</v>
      </c>
      <c r="B26" s="52" t="s">
        <v>49</v>
      </c>
      <c r="C26" s="11" t="s">
        <v>3</v>
      </c>
      <c r="D26" s="39">
        <v>6.33</v>
      </c>
      <c r="E26" s="39">
        <v>4</v>
      </c>
      <c r="F26" s="39">
        <f t="shared" si="0"/>
        <v>5.17</v>
      </c>
      <c r="G26" s="127"/>
      <c r="H26" s="131"/>
      <c r="I26" s="131"/>
      <c r="J26" s="131"/>
      <c r="K26" s="131"/>
      <c r="L26" s="131"/>
    </row>
    <row r="27" spans="1:12" ht="30">
      <c r="A27" s="11" t="s">
        <v>118</v>
      </c>
      <c r="B27" s="52" t="s">
        <v>121</v>
      </c>
      <c r="C27" s="11" t="s">
        <v>68</v>
      </c>
      <c r="D27" s="39">
        <v>20.8</v>
      </c>
      <c r="E27" s="39">
        <v>10</v>
      </c>
      <c r="F27" s="39">
        <f t="shared" si="0"/>
        <v>15.4</v>
      </c>
      <c r="G27" s="127"/>
      <c r="H27" s="131"/>
      <c r="I27" s="131"/>
      <c r="J27" s="131"/>
      <c r="K27" s="131"/>
      <c r="L27" s="131"/>
    </row>
    <row r="28" spans="1:11" ht="30">
      <c r="A28" s="11" t="s">
        <v>119</v>
      </c>
      <c r="B28" s="52" t="s">
        <v>122</v>
      </c>
      <c r="C28" s="11" t="s">
        <v>68</v>
      </c>
      <c r="D28" s="39">
        <v>21.64</v>
      </c>
      <c r="E28" s="39">
        <v>10</v>
      </c>
      <c r="F28" s="39">
        <f t="shared" si="0"/>
        <v>15.82</v>
      </c>
      <c r="G28" s="129" t="s">
        <v>150</v>
      </c>
      <c r="H28" s="130"/>
      <c r="I28" s="130"/>
      <c r="J28" s="130"/>
      <c r="K28" s="130"/>
    </row>
    <row r="29" spans="1:6" ht="30">
      <c r="A29" s="11" t="s">
        <v>120</v>
      </c>
      <c r="B29" s="52" t="s">
        <v>123</v>
      </c>
      <c r="C29" s="11" t="s">
        <v>68</v>
      </c>
      <c r="D29" s="39">
        <v>39.66</v>
      </c>
      <c r="E29" s="39">
        <v>21.63</v>
      </c>
      <c r="F29" s="39">
        <f t="shared" si="0"/>
        <v>30.65</v>
      </c>
    </row>
    <row r="30" spans="1:6" ht="15">
      <c r="A30" s="11">
        <v>3</v>
      </c>
      <c r="B30" s="121" t="s">
        <v>50</v>
      </c>
      <c r="C30" s="121"/>
      <c r="D30" s="39"/>
      <c r="E30" s="39"/>
      <c r="F30" s="39"/>
    </row>
    <row r="31" spans="1:11" ht="15">
      <c r="A31" s="11" t="s">
        <v>51</v>
      </c>
      <c r="B31" s="52" t="s">
        <v>52</v>
      </c>
      <c r="C31" s="11" t="s">
        <v>3</v>
      </c>
      <c r="D31" s="39">
        <v>192.96</v>
      </c>
      <c r="E31" s="39">
        <v>135</v>
      </c>
      <c r="F31" s="39">
        <f t="shared" si="0"/>
        <v>163.98</v>
      </c>
      <c r="H31" s="3">
        <v>120</v>
      </c>
      <c r="I31" s="3">
        <v>150</v>
      </c>
      <c r="K31" s="3">
        <f>ROUND(AVERAGE(H31:J31),2)</f>
        <v>135</v>
      </c>
    </row>
    <row r="32" spans="1:11" ht="15">
      <c r="A32" s="11" t="s">
        <v>53</v>
      </c>
      <c r="B32" s="52" t="s">
        <v>54</v>
      </c>
      <c r="C32" s="11" t="s">
        <v>3</v>
      </c>
      <c r="D32" s="39">
        <v>300</v>
      </c>
      <c r="E32" s="39">
        <v>300</v>
      </c>
      <c r="F32" s="39">
        <f t="shared" si="0"/>
        <v>300</v>
      </c>
      <c r="H32" s="3">
        <v>150</v>
      </c>
      <c r="K32" s="3">
        <f>ROUND(AVERAGE(H32:J32),2)</f>
        <v>150</v>
      </c>
    </row>
    <row r="33" spans="1:11" ht="15">
      <c r="A33" s="11" t="s">
        <v>55</v>
      </c>
      <c r="B33" s="52" t="s">
        <v>56</v>
      </c>
      <c r="C33" s="11" t="s">
        <v>3</v>
      </c>
      <c r="D33" s="39">
        <v>181.65</v>
      </c>
      <c r="E33" s="39">
        <v>170</v>
      </c>
      <c r="F33" s="39">
        <f t="shared" si="0"/>
        <v>175.83</v>
      </c>
      <c r="G33" s="129" t="s">
        <v>151</v>
      </c>
      <c r="H33" s="130"/>
      <c r="I33" s="130"/>
      <c r="J33" s="130"/>
      <c r="K33" s="130"/>
    </row>
    <row r="34" spans="1:11" ht="15">
      <c r="A34" s="11" t="s">
        <v>57</v>
      </c>
      <c r="B34" s="52" t="s">
        <v>58</v>
      </c>
      <c r="C34" s="11" t="s">
        <v>3</v>
      </c>
      <c r="D34" s="39">
        <v>260.22</v>
      </c>
      <c r="E34" s="39">
        <v>170</v>
      </c>
      <c r="F34" s="39">
        <f t="shared" si="0"/>
        <v>215.11</v>
      </c>
      <c r="H34" s="3">
        <v>125</v>
      </c>
      <c r="I34" s="3">
        <v>205</v>
      </c>
      <c r="J34" s="3">
        <v>180</v>
      </c>
      <c r="K34" s="3">
        <f>ROUND(AVERAGE(H34:J34),2)</f>
        <v>170</v>
      </c>
    </row>
    <row r="35" spans="1:11" ht="15">
      <c r="A35" s="11" t="s">
        <v>59</v>
      </c>
      <c r="B35" s="52" t="s">
        <v>60</v>
      </c>
      <c r="C35" s="11" t="s">
        <v>3</v>
      </c>
      <c r="D35" s="39">
        <v>726.67</v>
      </c>
      <c r="E35" s="39">
        <v>367.33</v>
      </c>
      <c r="F35" s="39">
        <f t="shared" si="0"/>
        <v>547</v>
      </c>
      <c r="H35" s="3">
        <v>472</v>
      </c>
      <c r="I35" s="3">
        <v>390</v>
      </c>
      <c r="J35" s="3">
        <v>240</v>
      </c>
      <c r="K35" s="3">
        <f>ROUND(AVERAGE(H35:J35),2)</f>
        <v>367.33</v>
      </c>
    </row>
    <row r="36" spans="1:11" ht="15">
      <c r="A36" s="11" t="s">
        <v>75</v>
      </c>
      <c r="B36" s="52" t="s">
        <v>124</v>
      </c>
      <c r="C36" s="11" t="s">
        <v>3</v>
      </c>
      <c r="D36" s="39">
        <v>177.5</v>
      </c>
      <c r="E36" s="39">
        <v>168.5</v>
      </c>
      <c r="F36" s="39">
        <f t="shared" si="0"/>
        <v>173</v>
      </c>
      <c r="H36" s="3">
        <v>168.5</v>
      </c>
      <c r="K36" s="3">
        <f>ROUND(AVERAGE(H36:J36),2)</f>
        <v>168.5</v>
      </c>
    </row>
    <row r="37" spans="1:4" ht="15">
      <c r="A37" s="134"/>
      <c r="B37" s="134"/>
      <c r="C37" s="134"/>
      <c r="D37" s="42"/>
    </row>
    <row r="38" spans="1:4" ht="15">
      <c r="A38" s="78"/>
      <c r="B38" s="78"/>
      <c r="C38" s="78"/>
      <c r="D38" s="42"/>
    </row>
    <row r="39" spans="1:3" ht="15">
      <c r="A39" s="5"/>
      <c r="B39" s="12"/>
      <c r="C39" s="6"/>
    </row>
    <row r="40" spans="1:6" ht="15">
      <c r="A40" s="107" t="s">
        <v>125</v>
      </c>
      <c r="B40" s="107"/>
      <c r="C40" s="107"/>
      <c r="D40" s="107"/>
      <c r="E40" s="107"/>
      <c r="F40" s="107"/>
    </row>
    <row r="41" spans="1:6" ht="60">
      <c r="A41" s="38" t="s">
        <v>1</v>
      </c>
      <c r="B41" s="38" t="s">
        <v>2</v>
      </c>
      <c r="C41" s="38" t="s">
        <v>3</v>
      </c>
      <c r="D41" s="38" t="s">
        <v>142</v>
      </c>
      <c r="E41" s="38" t="s">
        <v>143</v>
      </c>
      <c r="F41" s="38" t="s">
        <v>144</v>
      </c>
    </row>
    <row r="42" spans="1:12" ht="60">
      <c r="A42" s="114" t="s">
        <v>30</v>
      </c>
      <c r="B42" s="14" t="s">
        <v>61</v>
      </c>
      <c r="C42" s="122" t="s">
        <v>3</v>
      </c>
      <c r="D42" s="106">
        <v>652.07</v>
      </c>
      <c r="E42" s="106">
        <v>870</v>
      </c>
      <c r="F42" s="106">
        <f>ROUND(AVERAGE(D42:E43),2)</f>
        <v>761.04</v>
      </c>
      <c r="G42" s="127" t="s">
        <v>167</v>
      </c>
      <c r="H42" s="131"/>
      <c r="I42" s="131"/>
      <c r="J42" s="131"/>
      <c r="K42" s="131"/>
      <c r="L42" s="131"/>
    </row>
    <row r="43" spans="1:12" ht="30">
      <c r="A43" s="101"/>
      <c r="B43" s="14" t="s">
        <v>62</v>
      </c>
      <c r="C43" s="122"/>
      <c r="D43" s="107"/>
      <c r="E43" s="107"/>
      <c r="F43" s="107"/>
      <c r="G43" s="127"/>
      <c r="H43" s="131"/>
      <c r="I43" s="131"/>
      <c r="J43" s="131"/>
      <c r="K43" s="131"/>
      <c r="L43" s="131"/>
    </row>
    <row r="44" spans="1:9" ht="45">
      <c r="A44" s="101" t="s">
        <v>31</v>
      </c>
      <c r="B44" s="15" t="s">
        <v>63</v>
      </c>
      <c r="C44" s="102" t="s">
        <v>3</v>
      </c>
      <c r="D44" s="106">
        <v>1794.33</v>
      </c>
      <c r="E44" s="106">
        <v>648</v>
      </c>
      <c r="F44" s="106">
        <f>ROUND(AVERAGE(D44:E45),2)</f>
        <v>1221.17</v>
      </c>
      <c r="G44" s="74" t="s">
        <v>153</v>
      </c>
      <c r="H44" s="82" t="s">
        <v>154</v>
      </c>
      <c r="I44" s="74" t="s">
        <v>155</v>
      </c>
    </row>
    <row r="45" spans="1:9" ht="30">
      <c r="A45" s="101"/>
      <c r="B45" s="14" t="s">
        <v>126</v>
      </c>
      <c r="C45" s="102"/>
      <c r="D45" s="107"/>
      <c r="E45" s="107"/>
      <c r="F45" s="107"/>
      <c r="G45" s="3">
        <v>36</v>
      </c>
      <c r="H45" s="3">
        <v>18</v>
      </c>
      <c r="I45" s="3">
        <f>G45*H45</f>
        <v>648</v>
      </c>
    </row>
    <row r="46" spans="1:9" ht="45">
      <c r="A46" s="101" t="s">
        <v>33</v>
      </c>
      <c r="B46" s="15" t="s">
        <v>103</v>
      </c>
      <c r="C46" s="102" t="s">
        <v>3</v>
      </c>
      <c r="D46" s="106">
        <v>1812.58</v>
      </c>
      <c r="E46" s="106">
        <v>450</v>
      </c>
      <c r="F46" s="106">
        <f>ROUND(AVERAGE(D46:E47),2)</f>
        <v>1131.29</v>
      </c>
      <c r="G46" s="3">
        <v>25</v>
      </c>
      <c r="H46" s="3">
        <v>18</v>
      </c>
      <c r="I46" s="3">
        <f>G46*H46</f>
        <v>450</v>
      </c>
    </row>
    <row r="47" spans="1:11" ht="30">
      <c r="A47" s="101"/>
      <c r="B47" s="14" t="s">
        <v>64</v>
      </c>
      <c r="C47" s="102"/>
      <c r="D47" s="107"/>
      <c r="E47" s="107"/>
      <c r="F47" s="107"/>
      <c r="G47" s="129"/>
      <c r="H47" s="130"/>
      <c r="I47" s="130"/>
      <c r="J47" s="130"/>
      <c r="K47" s="130"/>
    </row>
    <row r="48" spans="1:9" ht="60">
      <c r="A48" s="101" t="s">
        <v>35</v>
      </c>
      <c r="B48" s="15" t="s">
        <v>127</v>
      </c>
      <c r="C48" s="102" t="s">
        <v>3</v>
      </c>
      <c r="D48" s="106">
        <v>1805.67</v>
      </c>
      <c r="E48" s="106">
        <v>1072.44</v>
      </c>
      <c r="F48" s="106">
        <f>ROUND(AVERAGE(D48:E49),2)</f>
        <v>1439.06</v>
      </c>
      <c r="G48" s="74" t="s">
        <v>153</v>
      </c>
      <c r="H48" s="82" t="s">
        <v>154</v>
      </c>
      <c r="I48" s="74" t="s">
        <v>155</v>
      </c>
    </row>
    <row r="49" spans="1:9" ht="45">
      <c r="A49" s="117"/>
      <c r="B49" s="14" t="s">
        <v>128</v>
      </c>
      <c r="C49" s="118"/>
      <c r="D49" s="107"/>
      <c r="E49" s="107"/>
      <c r="F49" s="107"/>
      <c r="G49" s="3">
        <v>36</v>
      </c>
      <c r="H49" s="3">
        <v>29.79</v>
      </c>
      <c r="I49" s="3">
        <f>G49*H49</f>
        <v>1072.44</v>
      </c>
    </row>
    <row r="50" spans="1:6" ht="15">
      <c r="A50" s="104" t="s">
        <v>37</v>
      </c>
      <c r="B50" s="115" t="s">
        <v>65</v>
      </c>
      <c r="C50" s="104" t="s">
        <v>3</v>
      </c>
      <c r="D50" s="106">
        <v>2010</v>
      </c>
      <c r="E50" s="106">
        <v>900</v>
      </c>
      <c r="F50" s="106">
        <f>ROUND(AVERAGE(D50:E51),2)</f>
        <v>1455</v>
      </c>
    </row>
    <row r="51" spans="1:10" ht="15">
      <c r="A51" s="104"/>
      <c r="B51" s="115"/>
      <c r="C51" s="104"/>
      <c r="D51" s="107"/>
      <c r="E51" s="107"/>
      <c r="F51" s="107"/>
      <c r="G51" s="127" t="s">
        <v>156</v>
      </c>
      <c r="H51" s="128"/>
      <c r="I51" s="128"/>
      <c r="J51" s="128"/>
    </row>
    <row r="52" spans="1:6" ht="15">
      <c r="A52" s="114" t="s">
        <v>39</v>
      </c>
      <c r="B52" s="116" t="s">
        <v>66</v>
      </c>
      <c r="C52" s="113" t="s">
        <v>3</v>
      </c>
      <c r="D52" s="106">
        <v>1809.63</v>
      </c>
      <c r="E52" s="106">
        <v>766.66</v>
      </c>
      <c r="F52" s="106">
        <f>ROUND(AVERAGE(D52:E53),2)</f>
        <v>1288.15</v>
      </c>
    </row>
    <row r="53" spans="1:10" ht="15">
      <c r="A53" s="101"/>
      <c r="B53" s="108"/>
      <c r="C53" s="99"/>
      <c r="D53" s="107"/>
      <c r="E53" s="107"/>
      <c r="F53" s="107"/>
      <c r="G53" s="127" t="s">
        <v>156</v>
      </c>
      <c r="H53" s="128"/>
      <c r="I53" s="128"/>
      <c r="J53" s="128"/>
    </row>
    <row r="54" spans="1:6" ht="15">
      <c r="A54" s="101" t="s">
        <v>41</v>
      </c>
      <c r="B54" s="108" t="s">
        <v>67</v>
      </c>
      <c r="C54" s="99" t="s">
        <v>3</v>
      </c>
      <c r="D54" s="106">
        <v>1604.36</v>
      </c>
      <c r="E54" s="106">
        <v>750</v>
      </c>
      <c r="F54" s="106">
        <f>ROUND(AVERAGE(D54:E55),2)</f>
        <v>1177.18</v>
      </c>
    </row>
    <row r="55" spans="1:10" ht="15">
      <c r="A55" s="101"/>
      <c r="B55" s="108"/>
      <c r="C55" s="99"/>
      <c r="D55" s="107"/>
      <c r="E55" s="107"/>
      <c r="F55" s="107"/>
      <c r="G55" s="127" t="s">
        <v>156</v>
      </c>
      <c r="H55" s="128"/>
      <c r="I55" s="128"/>
      <c r="J55" s="128"/>
    </row>
    <row r="56" spans="1:10" ht="30">
      <c r="A56" s="8" t="s">
        <v>43</v>
      </c>
      <c r="B56" s="83" t="s">
        <v>129</v>
      </c>
      <c r="C56" s="87" t="s">
        <v>68</v>
      </c>
      <c r="D56" s="39">
        <v>68.98</v>
      </c>
      <c r="E56" s="39">
        <v>24</v>
      </c>
      <c r="F56" s="39">
        <f>ROUND(AVERAGE(D56:E56),2)</f>
        <v>46.49</v>
      </c>
      <c r="G56" s="127"/>
      <c r="H56" s="128"/>
      <c r="I56" s="128"/>
      <c r="J56" s="128"/>
    </row>
    <row r="57" spans="1:10" ht="30">
      <c r="A57" s="7" t="s">
        <v>46</v>
      </c>
      <c r="B57" s="10" t="s">
        <v>69</v>
      </c>
      <c r="C57" s="7" t="s">
        <v>3</v>
      </c>
      <c r="D57" s="39">
        <v>242.91</v>
      </c>
      <c r="E57" s="39">
        <v>260</v>
      </c>
      <c r="F57" s="39">
        <f>ROUND(AVERAGE(D57:E57),2)</f>
        <v>251.46</v>
      </c>
      <c r="G57" s="132" t="s">
        <v>156</v>
      </c>
      <c r="H57" s="133"/>
      <c r="I57" s="133"/>
      <c r="J57" s="133"/>
    </row>
    <row r="58" spans="1:10" ht="75">
      <c r="A58" s="8" t="s">
        <v>48</v>
      </c>
      <c r="B58" s="52" t="s">
        <v>130</v>
      </c>
      <c r="C58" s="7" t="s">
        <v>68</v>
      </c>
      <c r="D58" s="39">
        <v>117.71</v>
      </c>
      <c r="E58" s="39">
        <v>122.7</v>
      </c>
      <c r="F58" s="39">
        <f>ROUND(AVERAGE(D58:E58),2)</f>
        <v>120.21</v>
      </c>
      <c r="G58" s="132"/>
      <c r="H58" s="133"/>
      <c r="I58" s="133"/>
      <c r="J58" s="133"/>
    </row>
    <row r="59" spans="1:3" ht="15">
      <c r="A59" s="17"/>
      <c r="B59" s="18"/>
      <c r="C59" s="36"/>
    </row>
    <row r="60" spans="1:3" ht="15">
      <c r="A60" s="17"/>
      <c r="B60" s="18"/>
      <c r="C60" s="36"/>
    </row>
    <row r="61" spans="1:3" ht="15">
      <c r="A61" s="6"/>
      <c r="B61" s="12"/>
      <c r="C61" s="6"/>
    </row>
    <row r="62" spans="1:3" ht="15">
      <c r="A62" s="6"/>
      <c r="B62" s="12"/>
      <c r="C62" s="6"/>
    </row>
    <row r="63" spans="1:6" ht="15">
      <c r="A63" s="107" t="s">
        <v>131</v>
      </c>
      <c r="B63" s="107"/>
      <c r="C63" s="107"/>
      <c r="D63" s="107"/>
      <c r="E63" s="107"/>
      <c r="F63" s="107"/>
    </row>
    <row r="64" spans="1:6" ht="60">
      <c r="A64" s="30" t="s">
        <v>1</v>
      </c>
      <c r="B64" s="30" t="s">
        <v>2</v>
      </c>
      <c r="C64" s="30" t="s">
        <v>3</v>
      </c>
      <c r="D64" s="38" t="s">
        <v>142</v>
      </c>
      <c r="E64" s="38" t="s">
        <v>143</v>
      </c>
      <c r="F64" s="38" t="s">
        <v>144</v>
      </c>
    </row>
    <row r="65" spans="1:6" s="4" customFormat="1" ht="45">
      <c r="A65" s="7" t="s">
        <v>51</v>
      </c>
      <c r="B65" s="10" t="s">
        <v>132</v>
      </c>
      <c r="C65" s="7" t="s">
        <v>70</v>
      </c>
      <c r="D65" s="66">
        <v>911.2</v>
      </c>
      <c r="E65" s="66">
        <v>360.95</v>
      </c>
      <c r="F65" s="66">
        <f>ROUND(AVERAGE(D65:E65),2)</f>
        <v>636.08</v>
      </c>
    </row>
    <row r="66" spans="1:11" s="4" customFormat="1" ht="45">
      <c r="A66" s="7" t="s">
        <v>53</v>
      </c>
      <c r="B66" s="10" t="s">
        <v>71</v>
      </c>
      <c r="C66" s="7" t="s">
        <v>70</v>
      </c>
      <c r="D66" s="66">
        <v>731.12</v>
      </c>
      <c r="E66" s="66">
        <f>E65</f>
        <v>360.95</v>
      </c>
      <c r="F66" s="66">
        <f>ROUND(AVERAGE(D66:E66),2)</f>
        <v>546.04</v>
      </c>
      <c r="G66" s="129" t="s">
        <v>152</v>
      </c>
      <c r="H66" s="130"/>
      <c r="I66" s="130"/>
      <c r="J66" s="130"/>
      <c r="K66" s="130"/>
    </row>
    <row r="67" spans="1:6" s="4" customFormat="1" ht="30">
      <c r="A67" s="7" t="s">
        <v>55</v>
      </c>
      <c r="B67" s="52" t="s">
        <v>133</v>
      </c>
      <c r="C67" s="7" t="s">
        <v>3</v>
      </c>
      <c r="D67" s="66">
        <v>5.64</v>
      </c>
      <c r="E67" s="66">
        <v>4.1</v>
      </c>
      <c r="F67" s="66">
        <f>ROUND(AVERAGE(D67:E67),2)</f>
        <v>4.87</v>
      </c>
    </row>
    <row r="68" spans="1:6" s="4" customFormat="1" ht="90">
      <c r="A68" s="7" t="s">
        <v>57</v>
      </c>
      <c r="B68" s="10" t="s">
        <v>72</v>
      </c>
      <c r="C68" s="7" t="s">
        <v>73</v>
      </c>
      <c r="D68" s="66">
        <v>1700</v>
      </c>
      <c r="E68" s="66">
        <v>1281.25</v>
      </c>
      <c r="F68" s="66">
        <f>ROUND(AVERAGE(D68:E68),2)</f>
        <v>1490.63</v>
      </c>
    </row>
    <row r="69" spans="1:6" s="4" customFormat="1" ht="45">
      <c r="A69" s="7" t="s">
        <v>59</v>
      </c>
      <c r="B69" s="15" t="s">
        <v>74</v>
      </c>
      <c r="C69" s="7" t="s">
        <v>73</v>
      </c>
      <c r="D69" s="66">
        <v>722.5</v>
      </c>
      <c r="E69" s="66">
        <v>572</v>
      </c>
      <c r="F69" s="66">
        <f>ROUND(AVERAGE(D69:E69),2)</f>
        <v>647.25</v>
      </c>
    </row>
    <row r="70" spans="1:6" s="4" customFormat="1" ht="105">
      <c r="A70" s="101" t="s">
        <v>75</v>
      </c>
      <c r="B70" s="15" t="s">
        <v>76</v>
      </c>
      <c r="C70" s="102" t="s">
        <v>73</v>
      </c>
      <c r="D70" s="109">
        <v>967.5</v>
      </c>
      <c r="E70" s="109">
        <v>670</v>
      </c>
      <c r="F70" s="109">
        <f>ROUND(AVERAGE(D70:E72),2)</f>
        <v>818.75</v>
      </c>
    </row>
    <row r="71" spans="1:6" s="4" customFormat="1" ht="30">
      <c r="A71" s="101"/>
      <c r="B71" s="14" t="s">
        <v>77</v>
      </c>
      <c r="C71" s="102"/>
      <c r="D71" s="110"/>
      <c r="E71" s="110"/>
      <c r="F71" s="110"/>
    </row>
    <row r="72" spans="1:6" s="4" customFormat="1" ht="30">
      <c r="A72" s="101"/>
      <c r="B72" s="14" t="s">
        <v>78</v>
      </c>
      <c r="C72" s="102"/>
      <c r="D72" s="111"/>
      <c r="E72" s="111"/>
      <c r="F72" s="111"/>
    </row>
    <row r="73" spans="1:6" s="4" customFormat="1" ht="15">
      <c r="A73" s="105" t="s">
        <v>79</v>
      </c>
      <c r="B73" s="15" t="s">
        <v>80</v>
      </c>
      <c r="C73" s="102" t="s">
        <v>73</v>
      </c>
      <c r="D73" s="103">
        <v>359.97</v>
      </c>
      <c r="E73" s="103">
        <v>155</v>
      </c>
      <c r="F73" s="103">
        <f>ROUND(AVERAGE(D73:E74),2)</f>
        <v>257.49</v>
      </c>
    </row>
    <row r="74" spans="1:6" s="4" customFormat="1" ht="45">
      <c r="A74" s="105"/>
      <c r="B74" s="16" t="s">
        <v>81</v>
      </c>
      <c r="C74" s="102"/>
      <c r="D74" s="104"/>
      <c r="E74" s="104"/>
      <c r="F74" s="104"/>
    </row>
    <row r="75" spans="1:6" s="4" customFormat="1" ht="60">
      <c r="A75" s="7" t="s">
        <v>82</v>
      </c>
      <c r="B75" s="16" t="s">
        <v>83</v>
      </c>
      <c r="C75" s="7" t="s">
        <v>73</v>
      </c>
      <c r="D75" s="66">
        <v>1250</v>
      </c>
      <c r="E75" s="66">
        <v>867.5</v>
      </c>
      <c r="F75" s="66">
        <f>ROUND(AVERAGE(D75:E75),2)</f>
        <v>1058.75</v>
      </c>
    </row>
    <row r="76" spans="1:6" s="4" customFormat="1" ht="165">
      <c r="A76" s="7" t="s">
        <v>84</v>
      </c>
      <c r="B76" s="10" t="s">
        <v>139</v>
      </c>
      <c r="C76" s="7" t="s">
        <v>73</v>
      </c>
      <c r="D76" s="66">
        <v>1700</v>
      </c>
      <c r="E76" s="66">
        <v>900</v>
      </c>
      <c r="F76" s="66">
        <f>ROUND(AVERAGE(D76:E76),2)</f>
        <v>1300</v>
      </c>
    </row>
    <row r="77" spans="1:6" s="4" customFormat="1" ht="60">
      <c r="A77" s="7" t="s">
        <v>85</v>
      </c>
      <c r="B77" s="10" t="s">
        <v>104</v>
      </c>
      <c r="C77" s="7" t="s">
        <v>73</v>
      </c>
      <c r="D77" s="66">
        <v>1284.03</v>
      </c>
      <c r="E77" s="66">
        <v>574</v>
      </c>
      <c r="F77" s="66">
        <f>ROUND(AVERAGE(D77:E77),2)</f>
        <v>929.02</v>
      </c>
    </row>
    <row r="78" spans="1:6" s="4" customFormat="1" ht="60">
      <c r="A78" s="7" t="s">
        <v>86</v>
      </c>
      <c r="B78" s="10" t="s">
        <v>105</v>
      </c>
      <c r="C78" s="7" t="s">
        <v>73</v>
      </c>
      <c r="D78" s="66">
        <v>1011.27</v>
      </c>
      <c r="E78" s="66">
        <v>510</v>
      </c>
      <c r="F78" s="66">
        <f>ROUND(AVERAGE(D78:E78),2)</f>
        <v>760.64</v>
      </c>
    </row>
    <row r="79" spans="1:4" s="4" customFormat="1" ht="15">
      <c r="A79" s="125"/>
      <c r="B79" s="125"/>
      <c r="C79" s="19"/>
      <c r="D79" s="20"/>
    </row>
    <row r="80" spans="1:4" s="4" customFormat="1" ht="15">
      <c r="A80" s="54"/>
      <c r="B80" s="54"/>
      <c r="C80" s="19"/>
      <c r="D80" s="20"/>
    </row>
    <row r="81" spans="1:3" ht="15">
      <c r="A81" s="5"/>
      <c r="B81" s="12"/>
      <c r="C81" s="6"/>
    </row>
    <row r="82" spans="1:6" ht="15">
      <c r="A82" s="107" t="s">
        <v>101</v>
      </c>
      <c r="B82" s="107"/>
      <c r="C82" s="107"/>
      <c r="D82" s="107"/>
      <c r="E82" s="107"/>
      <c r="F82" s="107"/>
    </row>
    <row r="83" spans="1:6" ht="60">
      <c r="A83" s="30" t="s">
        <v>1</v>
      </c>
      <c r="B83" s="30" t="s">
        <v>2</v>
      </c>
      <c r="C83" s="30" t="s">
        <v>3</v>
      </c>
      <c r="D83" s="38" t="s">
        <v>142</v>
      </c>
      <c r="E83" s="38" t="s">
        <v>143</v>
      </c>
      <c r="F83" s="38" t="s">
        <v>144</v>
      </c>
    </row>
    <row r="84" spans="1:6" ht="30">
      <c r="A84" s="7" t="s">
        <v>87</v>
      </c>
      <c r="B84" s="10" t="s">
        <v>106</v>
      </c>
      <c r="C84" s="7" t="s">
        <v>3</v>
      </c>
      <c r="D84" s="70">
        <v>152.61</v>
      </c>
      <c r="E84" s="70">
        <v>100</v>
      </c>
      <c r="F84" s="70">
        <f>ROUND(AVERAGE(D84:E84),2)</f>
        <v>126.31</v>
      </c>
    </row>
    <row r="85" spans="1:6" ht="30">
      <c r="A85" s="7" t="s">
        <v>88</v>
      </c>
      <c r="B85" s="10" t="s">
        <v>107</v>
      </c>
      <c r="C85" s="7" t="s">
        <v>3</v>
      </c>
      <c r="D85" s="70">
        <v>123.89</v>
      </c>
      <c r="E85" s="70">
        <v>122</v>
      </c>
      <c r="F85" s="70">
        <f aca="true" t="shared" si="1" ref="F85:F90">ROUND(AVERAGE(D85:E85),2)</f>
        <v>122.95</v>
      </c>
    </row>
    <row r="86" spans="1:6" ht="30">
      <c r="A86" s="7" t="s">
        <v>89</v>
      </c>
      <c r="B86" s="10" t="s">
        <v>108</v>
      </c>
      <c r="C86" s="7" t="s">
        <v>3</v>
      </c>
      <c r="D86" s="70">
        <v>193.64</v>
      </c>
      <c r="E86" s="70">
        <v>100</v>
      </c>
      <c r="F86" s="70">
        <f t="shared" si="1"/>
        <v>146.82</v>
      </c>
    </row>
    <row r="87" spans="1:6" ht="45">
      <c r="A87" s="7" t="s">
        <v>90</v>
      </c>
      <c r="B87" s="10" t="s">
        <v>91</v>
      </c>
      <c r="C87" s="7" t="s">
        <v>3</v>
      </c>
      <c r="D87" s="70">
        <v>313.69</v>
      </c>
      <c r="E87" s="70">
        <v>265</v>
      </c>
      <c r="F87" s="70">
        <f t="shared" si="1"/>
        <v>289.35</v>
      </c>
    </row>
    <row r="88" spans="1:6" ht="30">
      <c r="A88" s="7" t="s">
        <v>92</v>
      </c>
      <c r="B88" s="10" t="s">
        <v>93</v>
      </c>
      <c r="C88" s="7" t="s">
        <v>3</v>
      </c>
      <c r="D88" s="70">
        <v>310.76</v>
      </c>
      <c r="E88" s="70">
        <v>228.5</v>
      </c>
      <c r="F88" s="70">
        <f t="shared" si="1"/>
        <v>269.63</v>
      </c>
    </row>
    <row r="89" spans="1:6" ht="30">
      <c r="A89" s="7" t="s">
        <v>94</v>
      </c>
      <c r="B89" s="10" t="s">
        <v>109</v>
      </c>
      <c r="C89" s="7" t="s">
        <v>3</v>
      </c>
      <c r="D89" s="70">
        <v>310.67</v>
      </c>
      <c r="E89" s="70">
        <v>269</v>
      </c>
      <c r="F89" s="70">
        <f t="shared" si="1"/>
        <v>289.84</v>
      </c>
    </row>
    <row r="90" spans="1:6" ht="30">
      <c r="A90" s="7" t="s">
        <v>95</v>
      </c>
      <c r="B90" s="10" t="s">
        <v>110</v>
      </c>
      <c r="C90" s="7" t="s">
        <v>3</v>
      </c>
      <c r="D90" s="70">
        <v>141.8</v>
      </c>
      <c r="E90" s="70">
        <v>100</v>
      </c>
      <c r="F90" s="70">
        <f t="shared" si="1"/>
        <v>120.9</v>
      </c>
    </row>
    <row r="91" spans="1:3" ht="15">
      <c r="A91" s="126"/>
      <c r="B91" s="126"/>
      <c r="C91" s="126"/>
    </row>
    <row r="93" spans="1:6" ht="15">
      <c r="A93" s="107" t="s">
        <v>100</v>
      </c>
      <c r="B93" s="107"/>
      <c r="C93" s="107"/>
      <c r="D93" s="107"/>
      <c r="E93" s="107"/>
      <c r="F93" s="107"/>
    </row>
    <row r="94" spans="1:6" ht="60">
      <c r="A94" s="30" t="s">
        <v>1</v>
      </c>
      <c r="B94" s="30" t="s">
        <v>2</v>
      </c>
      <c r="C94" s="30" t="s">
        <v>3</v>
      </c>
      <c r="D94" s="38" t="s">
        <v>142</v>
      </c>
      <c r="E94" s="38" t="s">
        <v>143</v>
      </c>
      <c r="F94" s="38" t="s">
        <v>144</v>
      </c>
    </row>
    <row r="95" spans="1:6" ht="60">
      <c r="A95" s="7" t="s">
        <v>96</v>
      </c>
      <c r="B95" s="10" t="s">
        <v>97</v>
      </c>
      <c r="C95" s="7" t="s">
        <v>3</v>
      </c>
      <c r="D95" s="70">
        <v>232.02</v>
      </c>
      <c r="E95" s="70">
        <v>172.5</v>
      </c>
      <c r="F95" s="70">
        <f>ROUND(AVERAGE(D95:E95),2)</f>
        <v>202.26</v>
      </c>
    </row>
    <row r="97" spans="1:13" ht="15">
      <c r="A97" s="124" t="s">
        <v>168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</row>
    <row r="98" spans="4:13" ht="15">
      <c r="D98" s="1"/>
      <c r="E98" s="1"/>
      <c r="F98" s="1"/>
      <c r="H98" s="4"/>
      <c r="I98" s="4"/>
      <c r="J98" s="4"/>
      <c r="K98" s="4"/>
      <c r="L98" s="4"/>
      <c r="M98" s="4"/>
    </row>
    <row r="99" spans="1:13" ht="15">
      <c r="A99" s="124" t="s">
        <v>140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</row>
    <row r="100" spans="1:13" ht="15">
      <c r="A100" s="124" t="s">
        <v>141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</row>
  </sheetData>
  <sheetProtection selectLockedCells="1" selectUnlockedCells="1"/>
  <mergeCells count="77">
    <mergeCell ref="G42:L43"/>
    <mergeCell ref="G57:J58"/>
    <mergeCell ref="A97:M97"/>
    <mergeCell ref="A99:M99"/>
    <mergeCell ref="A37:C37"/>
    <mergeCell ref="A40:F40"/>
    <mergeCell ref="A42:A43"/>
    <mergeCell ref="C42:C43"/>
    <mergeCell ref="B15:C15"/>
    <mergeCell ref="G28:K28"/>
    <mergeCell ref="B30:C30"/>
    <mergeCell ref="G33:K33"/>
    <mergeCell ref="G10:L11"/>
    <mergeCell ref="G24:L27"/>
    <mergeCell ref="C44:C45"/>
    <mergeCell ref="D44:D45"/>
    <mergeCell ref="A100:M100"/>
    <mergeCell ref="A1:C1"/>
    <mergeCell ref="A2:C2"/>
    <mergeCell ref="A4:F4"/>
    <mergeCell ref="B6:C6"/>
    <mergeCell ref="G6:L6"/>
    <mergeCell ref="F42:F43"/>
    <mergeCell ref="F44:F45"/>
    <mergeCell ref="F46:F47"/>
    <mergeCell ref="E42:E43"/>
    <mergeCell ref="D42:D43"/>
    <mergeCell ref="E48:E49"/>
    <mergeCell ref="F48:F49"/>
    <mergeCell ref="A46:A47"/>
    <mergeCell ref="C46:C47"/>
    <mergeCell ref="E44:E45"/>
    <mergeCell ref="D46:D47"/>
    <mergeCell ref="E46:E47"/>
    <mergeCell ref="A44:A45"/>
    <mergeCell ref="C50:C51"/>
    <mergeCell ref="D50:D51"/>
    <mergeCell ref="G47:K47"/>
    <mergeCell ref="A48:A49"/>
    <mergeCell ref="C48:C49"/>
    <mergeCell ref="D48:D49"/>
    <mergeCell ref="G51:J51"/>
    <mergeCell ref="A52:A53"/>
    <mergeCell ref="B52:B53"/>
    <mergeCell ref="C52:C53"/>
    <mergeCell ref="D52:D53"/>
    <mergeCell ref="E52:E53"/>
    <mergeCell ref="A50:A51"/>
    <mergeCell ref="B50:B51"/>
    <mergeCell ref="D54:D55"/>
    <mergeCell ref="E54:E55"/>
    <mergeCell ref="F54:F55"/>
    <mergeCell ref="E50:E51"/>
    <mergeCell ref="F50:F51"/>
    <mergeCell ref="E73:E74"/>
    <mergeCell ref="F73:F74"/>
    <mergeCell ref="A70:A72"/>
    <mergeCell ref="C70:C72"/>
    <mergeCell ref="F52:F53"/>
    <mergeCell ref="G53:J53"/>
    <mergeCell ref="A54:A55"/>
    <mergeCell ref="B54:B55"/>
    <mergeCell ref="C54:C55"/>
    <mergeCell ref="D70:D72"/>
    <mergeCell ref="E70:E72"/>
    <mergeCell ref="A79:B79"/>
    <mergeCell ref="G55:J55"/>
    <mergeCell ref="G56:J56"/>
    <mergeCell ref="A63:F63"/>
    <mergeCell ref="G66:K66"/>
    <mergeCell ref="D73:D74"/>
    <mergeCell ref="A82:F82"/>
    <mergeCell ref="A91:C91"/>
    <mergeCell ref="A93:F93"/>
    <mergeCell ref="F70:F72"/>
    <mergeCell ref="A73:A74"/>
    <mergeCell ref="C73:C74"/>
  </mergeCells>
  <printOptions/>
  <pageMargins left="0.4330708661417323" right="0.2362204724409449" top="0.7480314960629921" bottom="0.7480314960629921" header="0.31496062992125984" footer="0.31496062992125984"/>
  <pageSetup fitToHeight="0" fitToWidth="1" orientation="landscape" paperSize="9" scale="69" r:id="rId1"/>
  <rowBreaks count="2" manualBreakCount="2">
    <brk id="59" max="255" man="1"/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zoomScale="87" zoomScaleNormal="87" zoomScalePageLayoutView="0" workbookViewId="0" topLeftCell="A88">
      <selection activeCell="D87" sqref="D87:D93"/>
    </sheetView>
  </sheetViews>
  <sheetFormatPr defaultColWidth="9.140625" defaultRowHeight="12.75"/>
  <cols>
    <col min="1" max="1" width="9.140625" style="1" customWidth="1"/>
    <col min="2" max="2" width="55.28125" style="2" customWidth="1"/>
    <col min="3" max="4" width="13.421875" style="1" customWidth="1"/>
    <col min="5" max="5" width="12.421875" style="1" customWidth="1"/>
    <col min="6" max="7" width="10.7109375" style="1" customWidth="1"/>
    <col min="8" max="8" width="11.28125" style="1" customWidth="1"/>
    <col min="9" max="9" width="10.8515625" style="3" customWidth="1"/>
    <col min="10" max="10" width="10.8515625" style="4" customWidth="1"/>
    <col min="11" max="11" width="11.00390625" style="4" customWidth="1"/>
    <col min="12" max="12" width="10.140625" style="4" customWidth="1"/>
    <col min="13" max="13" width="10.7109375" style="4" customWidth="1"/>
    <col min="14" max="14" width="10.57421875" style="4" customWidth="1"/>
    <col min="15" max="15" width="10.421875" style="4" customWidth="1"/>
    <col min="16" max="16384" width="9.140625" style="3" customWidth="1"/>
  </cols>
  <sheetData>
    <row r="1" spans="1:14" ht="1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5">
      <c r="A4" s="107" t="s">
        <v>102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60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8" t="s">
        <v>6</v>
      </c>
      <c r="G5" s="38" t="s">
        <v>7</v>
      </c>
      <c r="H5" s="38" t="s">
        <v>8</v>
      </c>
      <c r="I5" s="38" t="s">
        <v>9</v>
      </c>
      <c r="J5" s="38" t="s">
        <v>10</v>
      </c>
      <c r="K5" s="38" t="s">
        <v>134</v>
      </c>
      <c r="L5" s="38" t="s">
        <v>136</v>
      </c>
      <c r="M5" s="38" t="s">
        <v>137</v>
      </c>
      <c r="N5" s="38" t="s">
        <v>138</v>
      </c>
      <c r="O5" s="38" t="s">
        <v>99</v>
      </c>
    </row>
    <row r="6" spans="1:15" ht="15" customHeight="1">
      <c r="A6" s="38">
        <v>1</v>
      </c>
      <c r="B6" s="119" t="s">
        <v>11</v>
      </c>
      <c r="C6" s="119"/>
      <c r="D6" s="119"/>
      <c r="E6" s="119"/>
      <c r="F6" s="38"/>
      <c r="G6" s="38"/>
      <c r="H6" s="38"/>
      <c r="I6" s="56"/>
      <c r="J6" s="37"/>
      <c r="K6" s="37"/>
      <c r="L6" s="37"/>
      <c r="M6" s="37"/>
      <c r="N6" s="37"/>
      <c r="O6" s="37"/>
    </row>
    <row r="7" spans="1:15" ht="30">
      <c r="A7" s="38" t="s">
        <v>12</v>
      </c>
      <c r="B7" s="50" t="s">
        <v>13</v>
      </c>
      <c r="C7" s="38" t="s">
        <v>14</v>
      </c>
      <c r="D7" s="38">
        <v>250</v>
      </c>
      <c r="E7" s="38">
        <v>3</v>
      </c>
      <c r="F7" s="62">
        <v>45</v>
      </c>
      <c r="G7" s="45">
        <v>12.17</v>
      </c>
      <c r="H7" s="45">
        <v>15.98</v>
      </c>
      <c r="I7" s="62">
        <v>48</v>
      </c>
      <c r="J7" s="62">
        <v>50</v>
      </c>
      <c r="K7" s="45">
        <v>20</v>
      </c>
      <c r="L7" s="45">
        <v>25</v>
      </c>
      <c r="M7" s="45">
        <v>16.89</v>
      </c>
      <c r="N7" s="45">
        <v>17</v>
      </c>
      <c r="O7" s="39">
        <f>ROUND(AVERAGE(G7,H7,K7,L7,M7,N7),2)</f>
        <v>17.84</v>
      </c>
    </row>
    <row r="8" spans="1:15" ht="30">
      <c r="A8" s="38" t="s">
        <v>15</v>
      </c>
      <c r="B8" s="50" t="s">
        <v>16</v>
      </c>
      <c r="C8" s="38" t="s">
        <v>17</v>
      </c>
      <c r="D8" s="38">
        <v>200</v>
      </c>
      <c r="E8" s="38">
        <v>8</v>
      </c>
      <c r="F8" s="45">
        <v>15</v>
      </c>
      <c r="G8" s="45">
        <v>12.17</v>
      </c>
      <c r="H8" s="45">
        <v>17.98</v>
      </c>
      <c r="I8" s="62">
        <v>18</v>
      </c>
      <c r="J8" s="62">
        <v>25</v>
      </c>
      <c r="K8" s="45">
        <v>15</v>
      </c>
      <c r="L8" s="45">
        <v>15</v>
      </c>
      <c r="M8" s="45">
        <v>10.35</v>
      </c>
      <c r="N8" s="45">
        <v>9</v>
      </c>
      <c r="O8" s="39">
        <f>ROUND(AVERAGE(F8,G8,H8,K8,L8,M8,N8),2)</f>
        <v>13.5</v>
      </c>
    </row>
    <row r="9" spans="1:15" ht="30">
      <c r="A9" s="38" t="s">
        <v>18</v>
      </c>
      <c r="B9" s="50" t="s">
        <v>19</v>
      </c>
      <c r="C9" s="38" t="s">
        <v>17</v>
      </c>
      <c r="D9" s="38">
        <v>200</v>
      </c>
      <c r="E9" s="38">
        <v>8</v>
      </c>
      <c r="F9" s="45">
        <v>15</v>
      </c>
      <c r="G9" s="45">
        <v>12.17</v>
      </c>
      <c r="H9" s="45">
        <v>15.98</v>
      </c>
      <c r="I9" s="62">
        <v>18</v>
      </c>
      <c r="J9" s="62">
        <v>25</v>
      </c>
      <c r="K9" s="45">
        <v>15</v>
      </c>
      <c r="L9" s="45">
        <v>15</v>
      </c>
      <c r="M9" s="45">
        <v>9.41</v>
      </c>
      <c r="N9" s="45">
        <v>9</v>
      </c>
      <c r="O9" s="39">
        <f>ROUND(AVERAGE(F9,G9,H9,K9,L9,M9,N9),2)</f>
        <v>13.08</v>
      </c>
    </row>
    <row r="10" spans="1:15" ht="30">
      <c r="A10" s="38" t="s">
        <v>20</v>
      </c>
      <c r="B10" s="50" t="s">
        <v>21</v>
      </c>
      <c r="C10" s="38" t="s">
        <v>17</v>
      </c>
      <c r="D10" s="168">
        <v>250</v>
      </c>
      <c r="E10" s="168">
        <v>8</v>
      </c>
      <c r="F10" s="45">
        <v>15</v>
      </c>
      <c r="G10" s="45">
        <v>12.17</v>
      </c>
      <c r="H10" s="45">
        <v>15.98</v>
      </c>
      <c r="I10" s="62">
        <v>18</v>
      </c>
      <c r="J10" s="62">
        <v>20</v>
      </c>
      <c r="K10" s="45">
        <v>15</v>
      </c>
      <c r="L10" s="45">
        <v>15</v>
      </c>
      <c r="M10" s="45">
        <v>9.41</v>
      </c>
      <c r="N10" s="45"/>
      <c r="O10" s="39">
        <f>ROUND(AVERAGE(F10,G10,H10,K10,L10,M10,N10),2)</f>
        <v>13.76</v>
      </c>
    </row>
    <row r="11" spans="1:15" ht="30">
      <c r="A11" s="38" t="s">
        <v>22</v>
      </c>
      <c r="B11" s="50" t="s">
        <v>111</v>
      </c>
      <c r="C11" s="165" t="s">
        <v>98</v>
      </c>
      <c r="D11" s="38">
        <v>100</v>
      </c>
      <c r="E11" s="38">
        <v>4</v>
      </c>
      <c r="F11" s="166">
        <v>20</v>
      </c>
      <c r="G11" s="45">
        <v>13.91</v>
      </c>
      <c r="H11" s="62">
        <v>19.98</v>
      </c>
      <c r="I11" s="62">
        <v>30</v>
      </c>
      <c r="J11" s="62">
        <v>30</v>
      </c>
      <c r="K11" s="45">
        <v>10</v>
      </c>
      <c r="L11" s="45">
        <v>12</v>
      </c>
      <c r="M11" s="45">
        <v>11.42</v>
      </c>
      <c r="N11" s="45">
        <v>6.5</v>
      </c>
      <c r="O11" s="39">
        <f>ROUND(AVERAGE(G11,K11,L11,M11,N11),2)</f>
        <v>10.77</v>
      </c>
    </row>
    <row r="12" spans="1:15" ht="15">
      <c r="A12" s="38" t="s">
        <v>23</v>
      </c>
      <c r="B12" s="50" t="s">
        <v>24</v>
      </c>
      <c r="C12" s="165" t="s">
        <v>25</v>
      </c>
      <c r="D12" s="38">
        <v>150</v>
      </c>
      <c r="E12" s="38">
        <v>2</v>
      </c>
      <c r="F12" s="166">
        <v>17.5</v>
      </c>
      <c r="G12" s="62">
        <v>26.09</v>
      </c>
      <c r="H12" s="45">
        <v>13.98</v>
      </c>
      <c r="I12" s="62">
        <v>45</v>
      </c>
      <c r="J12" s="62">
        <v>45</v>
      </c>
      <c r="K12" s="45">
        <v>10</v>
      </c>
      <c r="L12" s="45">
        <v>12</v>
      </c>
      <c r="M12" s="62">
        <v>16.82</v>
      </c>
      <c r="N12" s="45">
        <v>5.5</v>
      </c>
      <c r="O12" s="39">
        <f>ROUND(AVERAGE(H12,K12,L12,N12),2)</f>
        <v>10.37</v>
      </c>
    </row>
    <row r="13" spans="1:15" ht="30">
      <c r="A13" s="38" t="s">
        <v>26</v>
      </c>
      <c r="B13" s="50" t="s">
        <v>27</v>
      </c>
      <c r="C13" s="165" t="s">
        <v>28</v>
      </c>
      <c r="D13" s="38">
        <v>300</v>
      </c>
      <c r="E13" s="38">
        <v>8</v>
      </c>
      <c r="F13" s="167">
        <v>4.5</v>
      </c>
      <c r="G13" s="62">
        <v>8.7</v>
      </c>
      <c r="H13" s="45">
        <v>4</v>
      </c>
      <c r="I13" s="62">
        <v>6</v>
      </c>
      <c r="J13" s="62">
        <v>6</v>
      </c>
      <c r="K13" s="45">
        <v>5</v>
      </c>
      <c r="L13" s="45">
        <v>3</v>
      </c>
      <c r="M13" s="45">
        <v>2.95</v>
      </c>
      <c r="N13" s="45">
        <v>4.5</v>
      </c>
      <c r="O13" s="39">
        <f>ROUND(AVERAGE(F13,H13,K13,L13,M13,N13),2)</f>
        <v>3.99</v>
      </c>
    </row>
    <row r="14" spans="1:15" ht="45">
      <c r="A14" s="38" t="s">
        <v>112</v>
      </c>
      <c r="B14" s="76" t="s">
        <v>113</v>
      </c>
      <c r="C14" s="75" t="s">
        <v>114</v>
      </c>
      <c r="D14" s="169">
        <v>30</v>
      </c>
      <c r="E14" s="169">
        <v>1</v>
      </c>
      <c r="F14" s="62">
        <v>920</v>
      </c>
      <c r="G14" s="62">
        <v>1478.26</v>
      </c>
      <c r="H14" s="62">
        <v>1198.5</v>
      </c>
      <c r="I14" s="45">
        <v>350</v>
      </c>
      <c r="J14" s="45">
        <v>450</v>
      </c>
      <c r="K14" s="45">
        <v>200</v>
      </c>
      <c r="L14" s="62">
        <v>800</v>
      </c>
      <c r="M14" s="45">
        <v>565.11</v>
      </c>
      <c r="N14" s="45">
        <v>200</v>
      </c>
      <c r="O14" s="39">
        <f>ROUND(AVERAGE(I14,J14,K14,M14,N14),2)</f>
        <v>353.02</v>
      </c>
    </row>
    <row r="15" spans="1:15" ht="15" customHeight="1">
      <c r="A15" s="30">
        <v>2</v>
      </c>
      <c r="B15" s="120" t="s">
        <v>29</v>
      </c>
      <c r="C15" s="120"/>
      <c r="D15" s="163"/>
      <c r="E15" s="120"/>
      <c r="F15" s="48"/>
      <c r="G15" s="55"/>
      <c r="H15" s="49"/>
      <c r="I15" s="48"/>
      <c r="J15" s="55"/>
      <c r="K15" s="55"/>
      <c r="L15" s="55"/>
      <c r="M15" s="55"/>
      <c r="N15" s="49"/>
      <c r="O15" s="39"/>
    </row>
    <row r="16" spans="1:15" ht="30" customHeight="1">
      <c r="A16" s="7" t="s">
        <v>30</v>
      </c>
      <c r="B16" s="52" t="s">
        <v>115</v>
      </c>
      <c r="C16" s="161" t="s">
        <v>3</v>
      </c>
      <c r="D16" s="38">
        <v>600</v>
      </c>
      <c r="E16" s="162">
        <v>30</v>
      </c>
      <c r="F16" s="21">
        <v>5</v>
      </c>
      <c r="G16" s="21">
        <v>5.22</v>
      </c>
      <c r="H16" s="60">
        <v>13.98</v>
      </c>
      <c r="I16" s="61">
        <v>12</v>
      </c>
      <c r="J16" s="61">
        <v>15</v>
      </c>
      <c r="K16" s="61">
        <v>10</v>
      </c>
      <c r="L16" s="21">
        <v>5</v>
      </c>
      <c r="M16" s="61">
        <v>1.82</v>
      </c>
      <c r="N16" s="22">
        <v>5</v>
      </c>
      <c r="O16" s="39">
        <f>ROUND(AVERAGE(F16,G16,L16,N16),2)</f>
        <v>5.06</v>
      </c>
    </row>
    <row r="17" spans="1:15" ht="15">
      <c r="A17" s="7" t="s">
        <v>31</v>
      </c>
      <c r="B17" s="52" t="s">
        <v>32</v>
      </c>
      <c r="C17" s="161" t="s">
        <v>3</v>
      </c>
      <c r="D17" s="38">
        <v>100</v>
      </c>
      <c r="E17" s="162">
        <v>15</v>
      </c>
      <c r="F17" s="61">
        <v>25</v>
      </c>
      <c r="G17" s="61">
        <v>26.09</v>
      </c>
      <c r="H17" s="60">
        <v>39.95</v>
      </c>
      <c r="I17" s="61">
        <v>140</v>
      </c>
      <c r="J17" s="61">
        <v>140</v>
      </c>
      <c r="K17" s="61">
        <v>20</v>
      </c>
      <c r="L17" s="61">
        <v>75</v>
      </c>
      <c r="M17" s="21">
        <v>9.42</v>
      </c>
      <c r="N17" s="60">
        <v>15</v>
      </c>
      <c r="O17" s="39">
        <v>9.42</v>
      </c>
    </row>
    <row r="18" spans="1:15" ht="30">
      <c r="A18" s="7" t="s">
        <v>33</v>
      </c>
      <c r="B18" s="52" t="s">
        <v>34</v>
      </c>
      <c r="C18" s="161" t="s">
        <v>3</v>
      </c>
      <c r="D18" s="38">
        <v>600</v>
      </c>
      <c r="E18" s="162">
        <v>20</v>
      </c>
      <c r="F18" s="61">
        <v>20</v>
      </c>
      <c r="G18" s="61">
        <v>13.91</v>
      </c>
      <c r="H18" s="60">
        <v>17.98</v>
      </c>
      <c r="I18" s="61">
        <v>100</v>
      </c>
      <c r="J18" s="61">
        <v>100</v>
      </c>
      <c r="K18" s="61">
        <v>20</v>
      </c>
      <c r="L18" s="61">
        <v>40</v>
      </c>
      <c r="M18" s="21">
        <v>6.73</v>
      </c>
      <c r="N18" s="60">
        <v>40</v>
      </c>
      <c r="O18" s="39">
        <v>6.73</v>
      </c>
    </row>
    <row r="19" spans="1:15" ht="30">
      <c r="A19" s="7" t="s">
        <v>35</v>
      </c>
      <c r="B19" s="52" t="s">
        <v>36</v>
      </c>
      <c r="C19" s="161" t="s">
        <v>3</v>
      </c>
      <c r="D19" s="38">
        <v>100</v>
      </c>
      <c r="E19" s="162">
        <v>20</v>
      </c>
      <c r="F19" s="21">
        <v>20</v>
      </c>
      <c r="G19" s="21">
        <v>13.91</v>
      </c>
      <c r="H19" s="60">
        <v>39.95</v>
      </c>
      <c r="I19" s="61">
        <v>80</v>
      </c>
      <c r="J19" s="61">
        <v>80</v>
      </c>
      <c r="K19" s="21">
        <v>20</v>
      </c>
      <c r="L19" s="61">
        <v>40</v>
      </c>
      <c r="M19" s="21">
        <v>21.53</v>
      </c>
      <c r="N19" s="60">
        <v>35</v>
      </c>
      <c r="O19" s="39">
        <f>ROUND(AVERAGE(F19,G19,K19,M19,N19),2)</f>
        <v>22.09</v>
      </c>
    </row>
    <row r="20" spans="1:15" ht="30">
      <c r="A20" s="7" t="s">
        <v>37</v>
      </c>
      <c r="B20" s="52" t="s">
        <v>116</v>
      </c>
      <c r="C20" s="161" t="s">
        <v>3</v>
      </c>
      <c r="D20" s="38">
        <v>8</v>
      </c>
      <c r="E20" s="162">
        <v>2</v>
      </c>
      <c r="F20" s="61">
        <v>330</v>
      </c>
      <c r="G20" s="21">
        <v>139.13</v>
      </c>
      <c r="H20" s="22">
        <v>239.7</v>
      </c>
      <c r="I20" s="61">
        <v>300</v>
      </c>
      <c r="J20" s="61">
        <v>400</v>
      </c>
      <c r="K20" s="21">
        <v>160</v>
      </c>
      <c r="L20" s="61">
        <v>300</v>
      </c>
      <c r="M20" s="21">
        <v>84.77</v>
      </c>
      <c r="N20" s="22">
        <v>60</v>
      </c>
      <c r="O20" s="39">
        <f>ROUND(AVERAGE(G20,H20,K20,M20,N20),2)</f>
        <v>136.72</v>
      </c>
    </row>
    <row r="21" spans="1:15" ht="30">
      <c r="A21" s="7" t="s">
        <v>39</v>
      </c>
      <c r="B21" s="52" t="s">
        <v>38</v>
      </c>
      <c r="C21" s="161" t="s">
        <v>3</v>
      </c>
      <c r="D21" s="38">
        <v>60</v>
      </c>
      <c r="E21" s="162">
        <v>2</v>
      </c>
      <c r="F21" s="21">
        <v>50</v>
      </c>
      <c r="G21" s="21">
        <v>34.78</v>
      </c>
      <c r="H21" s="22">
        <v>69.91</v>
      </c>
      <c r="I21" s="61">
        <v>80</v>
      </c>
      <c r="J21" s="61">
        <v>80</v>
      </c>
      <c r="K21" s="21">
        <v>40</v>
      </c>
      <c r="L21" s="61">
        <v>300</v>
      </c>
      <c r="M21" s="21">
        <v>36.33</v>
      </c>
      <c r="N21" s="22">
        <v>40</v>
      </c>
      <c r="O21" s="39">
        <f>ROUND(AVERAGE(F21,G21,H21,K21,M21,N21),2)</f>
        <v>45.17</v>
      </c>
    </row>
    <row r="22" spans="1:15" ht="45">
      <c r="A22" s="7" t="s">
        <v>41</v>
      </c>
      <c r="B22" s="52" t="s">
        <v>40</v>
      </c>
      <c r="C22" s="161" t="s">
        <v>3</v>
      </c>
      <c r="D22" s="38">
        <v>10</v>
      </c>
      <c r="E22" s="162">
        <v>1</v>
      </c>
      <c r="F22" s="61">
        <v>120</v>
      </c>
      <c r="G22" s="21">
        <v>52.17</v>
      </c>
      <c r="H22" s="60">
        <v>119.85</v>
      </c>
      <c r="I22" s="61">
        <v>240</v>
      </c>
      <c r="J22" s="61">
        <v>300</v>
      </c>
      <c r="K22" s="21">
        <v>40</v>
      </c>
      <c r="L22" s="21">
        <v>45</v>
      </c>
      <c r="M22" s="21">
        <v>60.55</v>
      </c>
      <c r="N22" s="22">
        <v>65</v>
      </c>
      <c r="O22" s="39">
        <f>ROUND(AVERAGE(G22,K22,L22,M22,N22),2)</f>
        <v>52.54</v>
      </c>
    </row>
    <row r="23" spans="1:15" ht="63" customHeight="1">
      <c r="A23" s="7" t="s">
        <v>43</v>
      </c>
      <c r="B23" s="52" t="s">
        <v>42</v>
      </c>
      <c r="C23" s="161" t="s">
        <v>3</v>
      </c>
      <c r="D23" s="38">
        <v>40</v>
      </c>
      <c r="E23" s="162">
        <v>1</v>
      </c>
      <c r="F23" s="61">
        <v>90</v>
      </c>
      <c r="G23" s="21">
        <v>55.65</v>
      </c>
      <c r="H23" s="60">
        <v>179.78</v>
      </c>
      <c r="I23" s="61">
        <v>180</v>
      </c>
      <c r="J23" s="61">
        <v>200</v>
      </c>
      <c r="K23" s="21">
        <v>40</v>
      </c>
      <c r="L23" s="61">
        <v>80</v>
      </c>
      <c r="M23" s="21">
        <v>40.37</v>
      </c>
      <c r="N23" s="22">
        <v>65</v>
      </c>
      <c r="O23" s="39">
        <f>ROUND(AVERAGE(G23,K23,M23,N23),2)</f>
        <v>50.26</v>
      </c>
    </row>
    <row r="24" spans="1:15" ht="15">
      <c r="A24" s="7" t="s">
        <v>46</v>
      </c>
      <c r="B24" s="52" t="s">
        <v>44</v>
      </c>
      <c r="C24" s="161" t="s">
        <v>45</v>
      </c>
      <c r="D24" s="38">
        <v>300</v>
      </c>
      <c r="E24" s="162">
        <v>5</v>
      </c>
      <c r="F24" s="61">
        <v>18</v>
      </c>
      <c r="G24" s="61">
        <v>26.09</v>
      </c>
      <c r="H24" s="60">
        <v>59.93</v>
      </c>
      <c r="I24" s="61">
        <v>80</v>
      </c>
      <c r="J24" s="61">
        <v>80</v>
      </c>
      <c r="K24" s="61">
        <v>20</v>
      </c>
      <c r="L24" s="21">
        <v>3</v>
      </c>
      <c r="M24" s="21">
        <v>10.09</v>
      </c>
      <c r="N24" s="22">
        <v>10</v>
      </c>
      <c r="O24" s="39">
        <f>ROUND(AVERAGE(L24,M24,N24),2)</f>
        <v>7.7</v>
      </c>
    </row>
    <row r="25" spans="1:15" ht="15">
      <c r="A25" s="7" t="s">
        <v>48</v>
      </c>
      <c r="B25" s="52" t="s">
        <v>47</v>
      </c>
      <c r="C25" s="161" t="s">
        <v>3</v>
      </c>
      <c r="D25" s="38">
        <v>250</v>
      </c>
      <c r="E25" s="162">
        <v>2</v>
      </c>
      <c r="F25" s="61">
        <v>10</v>
      </c>
      <c r="G25" s="21">
        <v>3.48</v>
      </c>
      <c r="H25" s="60">
        <v>9.99</v>
      </c>
      <c r="I25" s="61">
        <v>12</v>
      </c>
      <c r="J25" s="61">
        <v>15</v>
      </c>
      <c r="K25" s="21">
        <v>3</v>
      </c>
      <c r="L25" s="61">
        <v>5</v>
      </c>
      <c r="M25" s="21">
        <v>2.29</v>
      </c>
      <c r="N25" s="60">
        <v>8</v>
      </c>
      <c r="O25" s="39">
        <f>ROUND(AVERAGE(G25,K25,M25),2)</f>
        <v>2.92</v>
      </c>
    </row>
    <row r="26" spans="1:15" ht="15">
      <c r="A26" s="7" t="s">
        <v>117</v>
      </c>
      <c r="B26" s="52" t="s">
        <v>49</v>
      </c>
      <c r="C26" s="161" t="s">
        <v>3</v>
      </c>
      <c r="D26" s="38">
        <v>250</v>
      </c>
      <c r="E26" s="162">
        <v>2</v>
      </c>
      <c r="F26" s="61">
        <v>20</v>
      </c>
      <c r="G26" s="61">
        <v>20.87</v>
      </c>
      <c r="H26" s="60">
        <v>29.96</v>
      </c>
      <c r="I26" s="61">
        <v>35</v>
      </c>
      <c r="J26" s="61">
        <v>45</v>
      </c>
      <c r="K26" s="21">
        <v>5</v>
      </c>
      <c r="L26" s="21">
        <v>6</v>
      </c>
      <c r="M26" s="61">
        <v>9.42</v>
      </c>
      <c r="N26" s="22">
        <v>8</v>
      </c>
      <c r="O26" s="39">
        <f>ROUND(AVERAGE(K26,L26,N26),2)</f>
        <v>6.33</v>
      </c>
    </row>
    <row r="27" spans="1:15" ht="45">
      <c r="A27" s="7" t="s">
        <v>118</v>
      </c>
      <c r="B27" s="52" t="s">
        <v>121</v>
      </c>
      <c r="C27" s="161" t="s">
        <v>68</v>
      </c>
      <c r="D27" s="38">
        <v>200</v>
      </c>
      <c r="E27" s="162">
        <v>2</v>
      </c>
      <c r="F27" s="61">
        <v>85</v>
      </c>
      <c r="G27" s="61">
        <v>86.96</v>
      </c>
      <c r="H27" s="60">
        <v>39.95</v>
      </c>
      <c r="I27" s="21">
        <v>28</v>
      </c>
      <c r="J27" s="61">
        <v>38</v>
      </c>
      <c r="K27" s="21">
        <v>10</v>
      </c>
      <c r="L27" s="21">
        <v>25</v>
      </c>
      <c r="M27" s="21">
        <v>20.18</v>
      </c>
      <c r="N27" s="60">
        <v>50</v>
      </c>
      <c r="O27" s="39">
        <f>ROUND(AVERAGE(I27,K27,L27,M27),2)</f>
        <v>20.8</v>
      </c>
    </row>
    <row r="28" spans="1:15" ht="45">
      <c r="A28" s="7" t="s">
        <v>119</v>
      </c>
      <c r="B28" s="52" t="s">
        <v>122</v>
      </c>
      <c r="C28" s="161" t="s">
        <v>68</v>
      </c>
      <c r="D28" s="38">
        <v>250</v>
      </c>
      <c r="E28" s="162">
        <v>2</v>
      </c>
      <c r="F28" s="61">
        <v>130</v>
      </c>
      <c r="G28" s="61">
        <v>95.65</v>
      </c>
      <c r="H28" s="60">
        <v>59.93</v>
      </c>
      <c r="I28" s="21">
        <v>28</v>
      </c>
      <c r="J28" s="61">
        <v>40</v>
      </c>
      <c r="K28" s="21">
        <v>10</v>
      </c>
      <c r="L28" s="61">
        <v>45</v>
      </c>
      <c r="M28" s="21">
        <v>26.91</v>
      </c>
      <c r="N28" s="60">
        <v>50</v>
      </c>
      <c r="O28" s="39">
        <f>ROUND(AVERAGE(I28,K28,M28),2)</f>
        <v>21.64</v>
      </c>
    </row>
    <row r="29" spans="1:15" ht="45">
      <c r="A29" s="7" t="s">
        <v>120</v>
      </c>
      <c r="B29" s="52" t="s">
        <v>123</v>
      </c>
      <c r="C29" s="161" t="s">
        <v>68</v>
      </c>
      <c r="D29" s="38">
        <v>100</v>
      </c>
      <c r="E29" s="162">
        <v>2</v>
      </c>
      <c r="F29" s="61">
        <v>170</v>
      </c>
      <c r="G29" s="61">
        <v>173.91</v>
      </c>
      <c r="H29" s="60">
        <v>199.75</v>
      </c>
      <c r="I29" s="21">
        <v>55</v>
      </c>
      <c r="J29" s="61">
        <v>80</v>
      </c>
      <c r="K29" s="21">
        <v>10</v>
      </c>
      <c r="L29" s="21">
        <v>60</v>
      </c>
      <c r="M29" s="21">
        <v>33.64</v>
      </c>
      <c r="N29" s="22">
        <v>50</v>
      </c>
      <c r="O29" s="39">
        <f>ROUND(AVERAGE(I29,K29,L29,M29),2)</f>
        <v>39.66</v>
      </c>
    </row>
    <row r="30" spans="1:15" ht="15" customHeight="1">
      <c r="A30" s="7">
        <v>3</v>
      </c>
      <c r="B30" s="135" t="s">
        <v>50</v>
      </c>
      <c r="C30" s="135"/>
      <c r="D30" s="164"/>
      <c r="E30" s="135"/>
      <c r="F30" s="21"/>
      <c r="G30" s="23"/>
      <c r="H30" s="22"/>
      <c r="I30" s="21"/>
      <c r="J30" s="23"/>
      <c r="K30" s="23"/>
      <c r="L30" s="23"/>
      <c r="M30" s="23"/>
      <c r="N30" s="22"/>
      <c r="O30" s="39"/>
    </row>
    <row r="31" spans="1:15" ht="15">
      <c r="A31" s="7" t="s">
        <v>51</v>
      </c>
      <c r="B31" s="10" t="s">
        <v>52</v>
      </c>
      <c r="C31" s="8" t="s">
        <v>3</v>
      </c>
      <c r="D31" s="38">
        <v>200</v>
      </c>
      <c r="E31" s="97">
        <v>1</v>
      </c>
      <c r="F31" s="21">
        <v>220</v>
      </c>
      <c r="G31" s="61">
        <v>347.83</v>
      </c>
      <c r="H31" s="60">
        <v>359.55</v>
      </c>
      <c r="I31" s="61">
        <v>250</v>
      </c>
      <c r="J31" s="61">
        <v>250</v>
      </c>
      <c r="K31" s="61">
        <v>400</v>
      </c>
      <c r="L31" s="21">
        <v>150</v>
      </c>
      <c r="M31" s="21">
        <v>201.83</v>
      </c>
      <c r="N31" s="22">
        <v>200</v>
      </c>
      <c r="O31" s="39">
        <f>ROUND(AVERAGE(F31,L31,M31,N31),2)</f>
        <v>192.96</v>
      </c>
    </row>
    <row r="32" spans="1:15" ht="15">
      <c r="A32" s="7" t="s">
        <v>53</v>
      </c>
      <c r="B32" s="10" t="s">
        <v>54</v>
      </c>
      <c r="C32" s="8" t="s">
        <v>3</v>
      </c>
      <c r="D32" s="38">
        <v>15</v>
      </c>
      <c r="E32" s="97">
        <v>1</v>
      </c>
      <c r="F32" s="21">
        <v>300</v>
      </c>
      <c r="G32" s="61">
        <v>608.7</v>
      </c>
      <c r="H32" s="60">
        <v>399.5</v>
      </c>
      <c r="I32" s="21">
        <v>350</v>
      </c>
      <c r="J32" s="21">
        <v>350</v>
      </c>
      <c r="K32" s="61">
        <v>500</v>
      </c>
      <c r="L32" s="21">
        <v>200</v>
      </c>
      <c r="M32" s="61">
        <v>470.93</v>
      </c>
      <c r="N32" s="22">
        <v>300</v>
      </c>
      <c r="O32" s="39">
        <f>ROUND(AVERAGE(F32,I32,J32,L32,N32),2)</f>
        <v>300</v>
      </c>
    </row>
    <row r="33" spans="1:15" ht="15">
      <c r="A33" s="7" t="s">
        <v>55</v>
      </c>
      <c r="B33" s="10" t="s">
        <v>56</v>
      </c>
      <c r="C33" s="8" t="s">
        <v>3</v>
      </c>
      <c r="D33" s="38">
        <v>20</v>
      </c>
      <c r="E33" s="97">
        <v>1</v>
      </c>
      <c r="F33" s="21">
        <v>190</v>
      </c>
      <c r="G33" s="61">
        <v>313.04</v>
      </c>
      <c r="H33" s="22">
        <v>199.75</v>
      </c>
      <c r="I33" s="21">
        <v>180</v>
      </c>
      <c r="J33" s="21">
        <v>200</v>
      </c>
      <c r="K33" s="61">
        <v>300</v>
      </c>
      <c r="L33" s="21">
        <v>150</v>
      </c>
      <c r="M33" s="21">
        <v>201.83</v>
      </c>
      <c r="N33" s="22">
        <v>150</v>
      </c>
      <c r="O33" s="39">
        <f>ROUND(AVERAGE(F33,H33,I33,J33,L33,M33,N33),2)</f>
        <v>181.65</v>
      </c>
    </row>
    <row r="34" spans="1:15" ht="15">
      <c r="A34" s="7" t="s">
        <v>57</v>
      </c>
      <c r="B34" s="10" t="s">
        <v>58</v>
      </c>
      <c r="C34" s="8" t="s">
        <v>3</v>
      </c>
      <c r="D34" s="38">
        <v>20</v>
      </c>
      <c r="E34" s="97">
        <v>2</v>
      </c>
      <c r="F34" s="21">
        <v>280</v>
      </c>
      <c r="G34" s="21">
        <v>260.87</v>
      </c>
      <c r="H34" s="60">
        <v>359.55</v>
      </c>
      <c r="I34" s="61">
        <v>400</v>
      </c>
      <c r="J34" s="61">
        <v>400</v>
      </c>
      <c r="K34" s="61">
        <v>300</v>
      </c>
      <c r="L34" s="21">
        <v>250</v>
      </c>
      <c r="M34" s="61">
        <v>322.92</v>
      </c>
      <c r="N34" s="22">
        <v>250</v>
      </c>
      <c r="O34" s="39">
        <f>ROUND(AVERAGE(F34,G34,L34,N34),2)</f>
        <v>260.22</v>
      </c>
    </row>
    <row r="35" spans="1:15" ht="15">
      <c r="A35" s="7" t="s">
        <v>59</v>
      </c>
      <c r="B35" s="10" t="s">
        <v>60</v>
      </c>
      <c r="C35" s="8" t="s">
        <v>3</v>
      </c>
      <c r="D35" s="38">
        <v>3</v>
      </c>
      <c r="E35" s="97">
        <v>1</v>
      </c>
      <c r="F35" s="61">
        <v>1800</v>
      </c>
      <c r="G35" s="61">
        <v>1739.13</v>
      </c>
      <c r="H35" s="22">
        <v>499.38</v>
      </c>
      <c r="I35" s="61">
        <v>2500</v>
      </c>
      <c r="J35" s="61">
        <v>2800</v>
      </c>
      <c r="K35" s="61">
        <v>1200</v>
      </c>
      <c r="L35" s="21">
        <v>800</v>
      </c>
      <c r="M35" s="21">
        <v>807.3</v>
      </c>
      <c r="N35" s="22">
        <v>800</v>
      </c>
      <c r="O35" s="39">
        <f>ROUND(AVERAGE(H35,L35,M35,N35),2)</f>
        <v>726.67</v>
      </c>
    </row>
    <row r="36" spans="1:15" ht="15">
      <c r="A36" s="7" t="s">
        <v>75</v>
      </c>
      <c r="B36" s="52" t="s">
        <v>124</v>
      </c>
      <c r="C36" s="8" t="s">
        <v>3</v>
      </c>
      <c r="D36" s="38">
        <v>50</v>
      </c>
      <c r="E36" s="97">
        <v>2</v>
      </c>
      <c r="F36" s="21">
        <v>250</v>
      </c>
      <c r="G36" s="61">
        <v>2608.7</v>
      </c>
      <c r="H36" s="60">
        <v>799</v>
      </c>
      <c r="I36" s="21">
        <v>160</v>
      </c>
      <c r="J36" s="21">
        <v>150</v>
      </c>
      <c r="K36" s="61">
        <v>300</v>
      </c>
      <c r="L36" s="21">
        <v>150</v>
      </c>
      <c r="M36" s="61">
        <v>470.93</v>
      </c>
      <c r="N36" s="60">
        <v>300</v>
      </c>
      <c r="O36" s="39">
        <f>ROUND(AVERAGE(F36,I36,J36,L36),2)</f>
        <v>177.5</v>
      </c>
    </row>
    <row r="37" spans="1:15" ht="1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6"/>
      <c r="O37" s="42"/>
    </row>
    <row r="38" spans="1:15" ht="1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6"/>
      <c r="O38" s="42"/>
    </row>
    <row r="39" spans="1:14" ht="1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6"/>
    </row>
    <row r="40" spans="1:14" ht="15">
      <c r="A40" s="5"/>
      <c r="B40" s="12"/>
      <c r="C40" s="6"/>
      <c r="D40" s="6"/>
      <c r="E40" s="6"/>
      <c r="F40" s="13"/>
      <c r="G40" s="13"/>
      <c r="H40" s="13"/>
      <c r="I40" s="4"/>
      <c r="M40" s="6"/>
      <c r="N40" s="6"/>
    </row>
    <row r="41" spans="1:15" ht="15">
      <c r="A41" s="107" t="s">
        <v>125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</row>
    <row r="42" spans="1:15" ht="60">
      <c r="A42" s="38" t="s">
        <v>1</v>
      </c>
      <c r="B42" s="38" t="s">
        <v>2</v>
      </c>
      <c r="C42" s="38" t="s">
        <v>3</v>
      </c>
      <c r="D42" s="38" t="s">
        <v>4</v>
      </c>
      <c r="E42" s="38" t="s">
        <v>5</v>
      </c>
      <c r="F42" s="38" t="s">
        <v>6</v>
      </c>
      <c r="G42" s="38" t="s">
        <v>7</v>
      </c>
      <c r="H42" s="38" t="s">
        <v>8</v>
      </c>
      <c r="I42" s="38" t="s">
        <v>9</v>
      </c>
      <c r="J42" s="38" t="s">
        <v>10</v>
      </c>
      <c r="K42" s="38" t="s">
        <v>135</v>
      </c>
      <c r="L42" s="30" t="s">
        <v>136</v>
      </c>
      <c r="M42" s="30" t="s">
        <v>137</v>
      </c>
      <c r="N42" s="38" t="s">
        <v>138</v>
      </c>
      <c r="O42" s="38" t="s">
        <v>99</v>
      </c>
    </row>
    <row r="43" spans="1:15" ht="76.5" customHeight="1">
      <c r="A43" s="114" t="s">
        <v>30</v>
      </c>
      <c r="B43" s="14" t="s">
        <v>61</v>
      </c>
      <c r="C43" s="122" t="s">
        <v>3</v>
      </c>
      <c r="D43" s="113">
        <v>15</v>
      </c>
      <c r="E43" s="113">
        <v>2</v>
      </c>
      <c r="F43" s="136">
        <v>500</v>
      </c>
      <c r="G43" s="138">
        <v>1479</v>
      </c>
      <c r="H43" s="137">
        <v>998.75</v>
      </c>
      <c r="I43" s="138">
        <v>5000</v>
      </c>
      <c r="J43" s="138">
        <v>4600</v>
      </c>
      <c r="K43" s="138">
        <v>10000</v>
      </c>
      <c r="L43" s="138">
        <v>1200</v>
      </c>
      <c r="M43" s="140">
        <v>457.47</v>
      </c>
      <c r="N43" s="141">
        <v>3000</v>
      </c>
      <c r="O43" s="106">
        <f>ROUND(AVERAGE(F43,H43,M43),2)</f>
        <v>652.07</v>
      </c>
    </row>
    <row r="44" spans="1:15" ht="39.75" customHeight="1">
      <c r="A44" s="101"/>
      <c r="B44" s="14" t="s">
        <v>62</v>
      </c>
      <c r="C44" s="122"/>
      <c r="D44" s="113"/>
      <c r="E44" s="113"/>
      <c r="F44" s="136"/>
      <c r="G44" s="138"/>
      <c r="H44" s="137"/>
      <c r="I44" s="138"/>
      <c r="J44" s="138"/>
      <c r="K44" s="138"/>
      <c r="L44" s="138"/>
      <c r="M44" s="140"/>
      <c r="N44" s="141"/>
      <c r="O44" s="107"/>
    </row>
    <row r="45" spans="1:15" ht="79.5" customHeight="1">
      <c r="A45" s="101" t="s">
        <v>31</v>
      </c>
      <c r="B45" s="15" t="s">
        <v>63</v>
      </c>
      <c r="C45" s="102" t="s">
        <v>3</v>
      </c>
      <c r="D45" s="99">
        <v>5</v>
      </c>
      <c r="E45" s="99">
        <v>1</v>
      </c>
      <c r="F45" s="142">
        <v>3000</v>
      </c>
      <c r="G45" s="143">
        <v>1785</v>
      </c>
      <c r="H45" s="144">
        <v>1598</v>
      </c>
      <c r="I45" s="145">
        <v>6000</v>
      </c>
      <c r="J45" s="145">
        <v>5500</v>
      </c>
      <c r="K45" s="145">
        <v>3000</v>
      </c>
      <c r="L45" s="146">
        <v>2000</v>
      </c>
      <c r="M45" s="145">
        <v>2206.62</v>
      </c>
      <c r="N45" s="141">
        <v>2900</v>
      </c>
      <c r="O45" s="106">
        <f>ROUND(AVERAGE(G45,H45,L45),2)</f>
        <v>1794.33</v>
      </c>
    </row>
    <row r="46" spans="1:15" ht="55.5" customHeight="1">
      <c r="A46" s="101"/>
      <c r="B46" s="14" t="s">
        <v>126</v>
      </c>
      <c r="C46" s="102"/>
      <c r="D46" s="99"/>
      <c r="E46" s="99"/>
      <c r="F46" s="142"/>
      <c r="G46" s="143"/>
      <c r="H46" s="144"/>
      <c r="I46" s="145"/>
      <c r="J46" s="145"/>
      <c r="K46" s="145"/>
      <c r="L46" s="146"/>
      <c r="M46" s="145"/>
      <c r="N46" s="141"/>
      <c r="O46" s="107"/>
    </row>
    <row r="47" spans="1:15" ht="76.5" customHeight="1">
      <c r="A47" s="101" t="s">
        <v>33</v>
      </c>
      <c r="B47" s="15" t="s">
        <v>103</v>
      </c>
      <c r="C47" s="102" t="s">
        <v>3</v>
      </c>
      <c r="D47" s="99">
        <v>8</v>
      </c>
      <c r="E47" s="99">
        <v>1</v>
      </c>
      <c r="F47" s="143">
        <v>2080</v>
      </c>
      <c r="G47" s="143">
        <v>1700</v>
      </c>
      <c r="H47" s="143">
        <v>1398.25</v>
      </c>
      <c r="I47" s="142">
        <v>5000</v>
      </c>
      <c r="J47" s="142">
        <v>5000</v>
      </c>
      <c r="K47" s="142">
        <v>2500</v>
      </c>
      <c r="L47" s="142">
        <v>3500</v>
      </c>
      <c r="M47" s="143">
        <v>2072.07</v>
      </c>
      <c r="N47" s="141">
        <v>2500</v>
      </c>
      <c r="O47" s="106">
        <f>ROUND(AVERAGE(F47,G47,H47,M47),2)</f>
        <v>1812.58</v>
      </c>
    </row>
    <row r="48" spans="1:15" ht="59.25" customHeight="1">
      <c r="A48" s="101"/>
      <c r="B48" s="14" t="s">
        <v>64</v>
      </c>
      <c r="C48" s="102"/>
      <c r="D48" s="99"/>
      <c r="E48" s="99"/>
      <c r="F48" s="143"/>
      <c r="G48" s="143"/>
      <c r="H48" s="143"/>
      <c r="I48" s="142"/>
      <c r="J48" s="142"/>
      <c r="K48" s="142"/>
      <c r="L48" s="142"/>
      <c r="M48" s="143"/>
      <c r="N48" s="141"/>
      <c r="O48" s="107"/>
    </row>
    <row r="49" spans="1:15" ht="92.25" customHeight="1">
      <c r="A49" s="101" t="s">
        <v>35</v>
      </c>
      <c r="B49" s="15" t="s">
        <v>127</v>
      </c>
      <c r="C49" s="102" t="s">
        <v>3</v>
      </c>
      <c r="D49" s="99">
        <v>3</v>
      </c>
      <c r="E49" s="99">
        <v>1</v>
      </c>
      <c r="F49" s="142">
        <v>3000</v>
      </c>
      <c r="G49" s="143">
        <v>1020</v>
      </c>
      <c r="H49" s="144">
        <v>2397</v>
      </c>
      <c r="I49" s="142">
        <v>6000</v>
      </c>
      <c r="J49" s="145">
        <v>6000</v>
      </c>
      <c r="K49" s="145">
        <v>3000</v>
      </c>
      <c r="L49" s="143">
        <v>2000</v>
      </c>
      <c r="M49" s="145">
        <v>3175.38</v>
      </c>
      <c r="N49" s="141">
        <v>3500</v>
      </c>
      <c r="O49" s="106">
        <f>ROUND(AVERAGE(G49,H49,L49),2)</f>
        <v>1805.67</v>
      </c>
    </row>
    <row r="50" spans="1:15" ht="75" customHeight="1">
      <c r="A50" s="117"/>
      <c r="B50" s="14" t="s">
        <v>128</v>
      </c>
      <c r="C50" s="118"/>
      <c r="D50" s="112"/>
      <c r="E50" s="112"/>
      <c r="F50" s="147"/>
      <c r="G50" s="148"/>
      <c r="H50" s="149"/>
      <c r="I50" s="147"/>
      <c r="J50" s="150"/>
      <c r="K50" s="150"/>
      <c r="L50" s="143"/>
      <c r="M50" s="150"/>
      <c r="N50" s="151"/>
      <c r="O50" s="107"/>
    </row>
    <row r="51" spans="1:15" ht="12.75" customHeight="1">
      <c r="A51" s="104" t="s">
        <v>37</v>
      </c>
      <c r="B51" s="115" t="s">
        <v>65</v>
      </c>
      <c r="C51" s="104" t="s">
        <v>3</v>
      </c>
      <c r="D51" s="104">
        <v>4</v>
      </c>
      <c r="E51" s="104">
        <v>1</v>
      </c>
      <c r="F51" s="152">
        <v>8500</v>
      </c>
      <c r="G51" s="153">
        <v>1530</v>
      </c>
      <c r="H51" s="152">
        <v>4993.75</v>
      </c>
      <c r="I51" s="152">
        <v>3900</v>
      </c>
      <c r="J51" s="152">
        <v>3000</v>
      </c>
      <c r="K51" s="152">
        <v>4000</v>
      </c>
      <c r="L51" s="143">
        <v>2500</v>
      </c>
      <c r="M51" s="152">
        <v>5597.28</v>
      </c>
      <c r="N51" s="154">
        <v>2000</v>
      </c>
      <c r="O51" s="106">
        <f>ROUND(AVERAGE(G51,L51,N51),2)</f>
        <v>2010</v>
      </c>
    </row>
    <row r="52" spans="1:15" ht="135.75" customHeight="1">
      <c r="A52" s="104"/>
      <c r="B52" s="115"/>
      <c r="C52" s="104"/>
      <c r="D52" s="104"/>
      <c r="E52" s="104"/>
      <c r="F52" s="152"/>
      <c r="G52" s="153"/>
      <c r="H52" s="152"/>
      <c r="I52" s="152"/>
      <c r="J52" s="152"/>
      <c r="K52" s="152"/>
      <c r="L52" s="143"/>
      <c r="M52" s="152"/>
      <c r="N52" s="154"/>
      <c r="O52" s="107"/>
    </row>
    <row r="53" spans="1:15" ht="15.75" customHeight="1">
      <c r="A53" s="114" t="s">
        <v>39</v>
      </c>
      <c r="B53" s="116" t="s">
        <v>66</v>
      </c>
      <c r="C53" s="113" t="s">
        <v>3</v>
      </c>
      <c r="D53" s="113">
        <v>3</v>
      </c>
      <c r="E53" s="113">
        <v>1</v>
      </c>
      <c r="F53" s="138">
        <v>3300</v>
      </c>
      <c r="G53" s="136">
        <v>1303</v>
      </c>
      <c r="H53" s="141">
        <v>2397</v>
      </c>
      <c r="I53" s="136">
        <v>1900</v>
      </c>
      <c r="J53" s="136">
        <v>2000</v>
      </c>
      <c r="K53" s="138">
        <v>3500</v>
      </c>
      <c r="L53" s="139">
        <v>1800</v>
      </c>
      <c r="M53" s="140">
        <v>2045.16</v>
      </c>
      <c r="N53" s="141">
        <v>9000</v>
      </c>
      <c r="O53" s="106">
        <f>ROUND(AVERAGE(G53,I53,J53,L53,M53),2)</f>
        <v>1809.63</v>
      </c>
    </row>
    <row r="54" spans="1:15" ht="120" customHeight="1">
      <c r="A54" s="101"/>
      <c r="B54" s="108"/>
      <c r="C54" s="99"/>
      <c r="D54" s="99"/>
      <c r="E54" s="99"/>
      <c r="F54" s="142"/>
      <c r="G54" s="143"/>
      <c r="H54" s="145"/>
      <c r="I54" s="143"/>
      <c r="J54" s="143"/>
      <c r="K54" s="142"/>
      <c r="L54" s="155"/>
      <c r="M54" s="146"/>
      <c r="N54" s="141"/>
      <c r="O54" s="107"/>
    </row>
    <row r="55" spans="1:15" ht="12.75" customHeight="1">
      <c r="A55" s="101" t="s">
        <v>41</v>
      </c>
      <c r="B55" s="108" t="s">
        <v>67</v>
      </c>
      <c r="C55" s="99" t="s">
        <v>3</v>
      </c>
      <c r="D55" s="99">
        <v>8</v>
      </c>
      <c r="E55" s="99">
        <v>1</v>
      </c>
      <c r="F55" s="142">
        <v>2500</v>
      </c>
      <c r="G55" s="143">
        <v>1275</v>
      </c>
      <c r="H55" s="144">
        <v>1598</v>
      </c>
      <c r="I55" s="144">
        <v>1900</v>
      </c>
      <c r="J55" s="144">
        <v>1900</v>
      </c>
      <c r="K55" s="142">
        <v>3000</v>
      </c>
      <c r="L55" s="139">
        <v>1500</v>
      </c>
      <c r="M55" s="156">
        <v>1453.14</v>
      </c>
      <c r="N55" s="141">
        <v>6800</v>
      </c>
      <c r="O55" s="106">
        <f>ROUND(AVERAGE(G55,H55,I55,J55,L55,M55),2)</f>
        <v>1604.36</v>
      </c>
    </row>
    <row r="56" spans="1:15" ht="105" customHeight="1">
      <c r="A56" s="101"/>
      <c r="B56" s="108"/>
      <c r="C56" s="99"/>
      <c r="D56" s="99"/>
      <c r="E56" s="99"/>
      <c r="F56" s="142"/>
      <c r="G56" s="143"/>
      <c r="H56" s="144"/>
      <c r="I56" s="144"/>
      <c r="J56" s="144"/>
      <c r="K56" s="145"/>
      <c r="L56" s="155"/>
      <c r="M56" s="156"/>
      <c r="N56" s="151"/>
      <c r="O56" s="107"/>
    </row>
    <row r="57" spans="1:15" ht="30.75" customHeight="1">
      <c r="A57" s="8" t="s">
        <v>43</v>
      </c>
      <c r="B57" s="83" t="s">
        <v>129</v>
      </c>
      <c r="C57" s="9" t="s">
        <v>68</v>
      </c>
      <c r="D57" s="9">
        <v>200</v>
      </c>
      <c r="E57" s="9">
        <v>1</v>
      </c>
      <c r="F57" s="63">
        <v>150</v>
      </c>
      <c r="G57" s="63">
        <v>128</v>
      </c>
      <c r="H57" s="24">
        <v>89.89</v>
      </c>
      <c r="I57" s="22">
        <v>60</v>
      </c>
      <c r="J57" s="22">
        <v>60</v>
      </c>
      <c r="K57" s="60">
        <v>100</v>
      </c>
      <c r="L57" s="22">
        <v>80</v>
      </c>
      <c r="M57" s="22">
        <v>74</v>
      </c>
      <c r="N57" s="57">
        <v>50</v>
      </c>
      <c r="O57" s="39">
        <f>ROUND(AVERAGE(H57,I57,J57,L57,M57,N57),2)</f>
        <v>68.98</v>
      </c>
    </row>
    <row r="58" spans="1:15" ht="30.75" customHeight="1">
      <c r="A58" s="7" t="s">
        <v>46</v>
      </c>
      <c r="B58" s="52" t="s">
        <v>69</v>
      </c>
      <c r="C58" s="7" t="s">
        <v>3</v>
      </c>
      <c r="D58" s="7">
        <v>20</v>
      </c>
      <c r="E58" s="7">
        <v>2</v>
      </c>
      <c r="F58" s="63">
        <v>450</v>
      </c>
      <c r="G58" s="63">
        <v>442</v>
      </c>
      <c r="H58" s="43">
        <v>299.63</v>
      </c>
      <c r="I58" s="60">
        <v>1200</v>
      </c>
      <c r="J58" s="60">
        <v>1000</v>
      </c>
      <c r="K58" s="22">
        <v>200</v>
      </c>
      <c r="L58" s="60">
        <v>500</v>
      </c>
      <c r="M58" s="46">
        <v>222.01</v>
      </c>
      <c r="N58" s="58">
        <v>250</v>
      </c>
      <c r="O58" s="39">
        <f>ROUND(AVERAGE(H58,K58,M58,N58),2)</f>
        <v>242.91</v>
      </c>
    </row>
    <row r="59" spans="1:15" ht="116.25" customHeight="1">
      <c r="A59" s="8" t="s">
        <v>48</v>
      </c>
      <c r="B59" s="52" t="s">
        <v>130</v>
      </c>
      <c r="C59" s="7" t="s">
        <v>68</v>
      </c>
      <c r="D59" s="7">
        <v>150</v>
      </c>
      <c r="E59" s="7">
        <v>3</v>
      </c>
      <c r="F59" s="21">
        <v>100</v>
      </c>
      <c r="G59" s="61">
        <v>306</v>
      </c>
      <c r="H59" s="22">
        <v>159.8</v>
      </c>
      <c r="I59" s="22">
        <v>120</v>
      </c>
      <c r="J59" s="22">
        <v>150</v>
      </c>
      <c r="K59" s="22">
        <v>50</v>
      </c>
      <c r="L59" s="60">
        <v>1500</v>
      </c>
      <c r="M59" s="47">
        <v>94.19</v>
      </c>
      <c r="N59" s="59">
        <v>150</v>
      </c>
      <c r="O59" s="39">
        <f>ROUND(AVERAGE(F59,H59,I59,J59,K59,M59,N59),2)</f>
        <v>117.71</v>
      </c>
    </row>
    <row r="60" spans="1:9" ht="15" customHeight="1">
      <c r="A60" s="17"/>
      <c r="B60" s="18"/>
      <c r="C60" s="123"/>
      <c r="D60" s="123"/>
      <c r="E60" s="123"/>
      <c r="F60" s="123"/>
      <c r="G60" s="123"/>
      <c r="H60" s="123"/>
      <c r="I60" s="123"/>
    </row>
    <row r="61" spans="1:9" ht="15" customHeight="1">
      <c r="A61" s="17"/>
      <c r="B61" s="18"/>
      <c r="C61" s="36"/>
      <c r="D61" s="36"/>
      <c r="E61" s="36"/>
      <c r="F61" s="36"/>
      <c r="G61" s="36"/>
      <c r="H61" s="36"/>
      <c r="I61" s="36"/>
    </row>
    <row r="62" spans="1:9" ht="15">
      <c r="A62" s="6"/>
      <c r="B62" s="12"/>
      <c r="C62" s="6"/>
      <c r="D62" s="6"/>
      <c r="E62" s="6"/>
      <c r="F62" s="13"/>
      <c r="G62" s="13"/>
      <c r="H62" s="13"/>
      <c r="I62" s="4"/>
    </row>
    <row r="63" spans="1:9" ht="15">
      <c r="A63" s="6"/>
      <c r="B63" s="12"/>
      <c r="C63" s="6"/>
      <c r="D63" s="6"/>
      <c r="E63" s="6"/>
      <c r="F63" s="13"/>
      <c r="G63" s="13"/>
      <c r="H63" s="13"/>
      <c r="I63" s="4"/>
    </row>
    <row r="64" spans="1:15" ht="15">
      <c r="A64" s="107" t="s">
        <v>131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</row>
    <row r="65" spans="1:15" ht="60">
      <c r="A65" s="30" t="s">
        <v>1</v>
      </c>
      <c r="B65" s="30" t="s">
        <v>2</v>
      </c>
      <c r="C65" s="30" t="s">
        <v>3</v>
      </c>
      <c r="D65" s="30" t="s">
        <v>4</v>
      </c>
      <c r="E65" s="30" t="s">
        <v>5</v>
      </c>
      <c r="F65" s="30" t="s">
        <v>6</v>
      </c>
      <c r="G65" s="30" t="s">
        <v>7</v>
      </c>
      <c r="H65" s="40" t="s">
        <v>8</v>
      </c>
      <c r="I65" s="30" t="s">
        <v>9</v>
      </c>
      <c r="J65" s="30" t="s">
        <v>10</v>
      </c>
      <c r="K65" s="40" t="s">
        <v>135</v>
      </c>
      <c r="L65" s="30" t="s">
        <v>136</v>
      </c>
      <c r="M65" s="30" t="s">
        <v>137</v>
      </c>
      <c r="N65" s="51" t="s">
        <v>138</v>
      </c>
      <c r="O65" s="41" t="s">
        <v>99</v>
      </c>
    </row>
    <row r="66" spans="1:15" s="4" customFormat="1" ht="81" customHeight="1">
      <c r="A66" s="7" t="s">
        <v>51</v>
      </c>
      <c r="B66" s="10" t="s">
        <v>132</v>
      </c>
      <c r="C66" s="7" t="s">
        <v>70</v>
      </c>
      <c r="D66" s="7">
        <v>15</v>
      </c>
      <c r="E66" s="7">
        <v>1</v>
      </c>
      <c r="F66" s="68">
        <v>1700</v>
      </c>
      <c r="G66" s="26">
        <v>850</v>
      </c>
      <c r="H66" s="64">
        <v>1198.5</v>
      </c>
      <c r="I66" s="69">
        <v>2000</v>
      </c>
      <c r="J66" s="69">
        <v>1800</v>
      </c>
      <c r="K66" s="65">
        <v>1500</v>
      </c>
      <c r="L66" s="28">
        <v>600</v>
      </c>
      <c r="M66" s="29">
        <v>1283.61</v>
      </c>
      <c r="N66" s="69">
        <v>1500</v>
      </c>
      <c r="O66" s="66">
        <f>ROUND(AVERAGE(G66,L66,M66),2)</f>
        <v>911.2</v>
      </c>
    </row>
    <row r="67" spans="1:15" s="4" customFormat="1" ht="70.5" customHeight="1">
      <c r="A67" s="7" t="s">
        <v>53</v>
      </c>
      <c r="B67" s="10" t="s">
        <v>71</v>
      </c>
      <c r="C67" s="7" t="s">
        <v>70</v>
      </c>
      <c r="D67" s="7">
        <v>5</v>
      </c>
      <c r="E67" s="7">
        <v>1</v>
      </c>
      <c r="F67" s="68">
        <v>1500</v>
      </c>
      <c r="G67" s="26">
        <v>595</v>
      </c>
      <c r="H67" s="64">
        <v>1198.5</v>
      </c>
      <c r="I67" s="68">
        <v>2000</v>
      </c>
      <c r="J67" s="69">
        <v>1800</v>
      </c>
      <c r="K67" s="67">
        <v>1500</v>
      </c>
      <c r="L67" s="29">
        <v>600</v>
      </c>
      <c r="M67" s="29">
        <v>998.36</v>
      </c>
      <c r="N67" s="69">
        <v>1000</v>
      </c>
      <c r="O67" s="66">
        <f>ROUND(AVERAGE(G67,L67,M67),2)</f>
        <v>731.12</v>
      </c>
    </row>
    <row r="68" spans="1:15" s="4" customFormat="1" ht="52.5" customHeight="1">
      <c r="A68" s="7" t="s">
        <v>55</v>
      </c>
      <c r="B68" s="52" t="s">
        <v>133</v>
      </c>
      <c r="C68" s="7" t="s">
        <v>3</v>
      </c>
      <c r="D68" s="7">
        <v>200</v>
      </c>
      <c r="E68" s="7">
        <v>5</v>
      </c>
      <c r="F68" s="25">
        <v>5</v>
      </c>
      <c r="G68" s="26">
        <v>6</v>
      </c>
      <c r="H68" s="64">
        <v>39.95</v>
      </c>
      <c r="I68" s="64">
        <v>18</v>
      </c>
      <c r="J68" s="67">
        <v>15</v>
      </c>
      <c r="K68" s="67">
        <v>10</v>
      </c>
      <c r="L68" s="67">
        <v>15</v>
      </c>
      <c r="M68" s="29">
        <v>6.05</v>
      </c>
      <c r="N68" s="31">
        <v>5.5</v>
      </c>
      <c r="O68" s="66">
        <f>ROUND(AVERAGE(F68,G68,M68,N68),2)</f>
        <v>5.64</v>
      </c>
    </row>
    <row r="69" spans="1:15" s="4" customFormat="1" ht="141" customHeight="1">
      <c r="A69" s="7" t="s">
        <v>57</v>
      </c>
      <c r="B69" s="10" t="s">
        <v>72</v>
      </c>
      <c r="C69" s="7" t="s">
        <v>73</v>
      </c>
      <c r="D69" s="7">
        <v>15</v>
      </c>
      <c r="E69" s="7">
        <v>1</v>
      </c>
      <c r="F69" s="68">
        <v>3500</v>
      </c>
      <c r="G69" s="26">
        <v>1700</v>
      </c>
      <c r="H69" s="64">
        <v>2996.25</v>
      </c>
      <c r="I69" s="68">
        <v>4500</v>
      </c>
      <c r="J69" s="69">
        <v>4500</v>
      </c>
      <c r="K69" s="65">
        <v>5000</v>
      </c>
      <c r="L69" s="67">
        <v>3500</v>
      </c>
      <c r="M69" s="67">
        <v>7131.15</v>
      </c>
      <c r="N69" s="69">
        <v>4500</v>
      </c>
      <c r="O69" s="66">
        <f>ROUND(AVERAGE(G69),2)</f>
        <v>1700</v>
      </c>
    </row>
    <row r="70" spans="1:15" s="4" customFormat="1" ht="66" customHeight="1">
      <c r="A70" s="7" t="s">
        <v>59</v>
      </c>
      <c r="B70" s="15" t="s">
        <v>74</v>
      </c>
      <c r="C70" s="7" t="s">
        <v>73</v>
      </c>
      <c r="D70" s="7">
        <v>8</v>
      </c>
      <c r="E70" s="7">
        <v>1</v>
      </c>
      <c r="F70" s="68">
        <v>1500</v>
      </c>
      <c r="G70" s="26">
        <v>445</v>
      </c>
      <c r="H70" s="64">
        <v>2197.25</v>
      </c>
      <c r="I70" s="68">
        <v>4500</v>
      </c>
      <c r="J70" s="69">
        <v>4500</v>
      </c>
      <c r="K70" s="67">
        <v>5000</v>
      </c>
      <c r="L70" s="67">
        <v>3000</v>
      </c>
      <c r="M70" s="67">
        <v>2139.35</v>
      </c>
      <c r="N70" s="31">
        <v>1000</v>
      </c>
      <c r="O70" s="66">
        <f>ROUND(AVERAGE(G70,N70),2)</f>
        <v>722.5</v>
      </c>
    </row>
    <row r="71" spans="1:15" s="4" customFormat="1" ht="153.75" customHeight="1">
      <c r="A71" s="101" t="s">
        <v>75</v>
      </c>
      <c r="B71" s="15" t="s">
        <v>76</v>
      </c>
      <c r="C71" s="102" t="s">
        <v>73</v>
      </c>
      <c r="D71" s="99">
        <v>10</v>
      </c>
      <c r="E71" s="99">
        <v>1</v>
      </c>
      <c r="F71" s="157">
        <v>2090</v>
      </c>
      <c r="G71" s="158">
        <v>935</v>
      </c>
      <c r="H71" s="157">
        <v>3995</v>
      </c>
      <c r="I71" s="157">
        <v>6000</v>
      </c>
      <c r="J71" s="159">
        <v>3500</v>
      </c>
      <c r="K71" s="158">
        <v>1000</v>
      </c>
      <c r="L71" s="159">
        <v>1800</v>
      </c>
      <c r="M71" s="159">
        <v>3545.39</v>
      </c>
      <c r="N71" s="159">
        <v>1500</v>
      </c>
      <c r="O71" s="109">
        <f>ROUND(AVERAGE(G71,K71),2)</f>
        <v>967.5</v>
      </c>
    </row>
    <row r="72" spans="1:15" s="4" customFormat="1" ht="30">
      <c r="A72" s="101"/>
      <c r="B72" s="14" t="s">
        <v>77</v>
      </c>
      <c r="C72" s="102"/>
      <c r="D72" s="99"/>
      <c r="E72" s="99"/>
      <c r="F72" s="157"/>
      <c r="G72" s="158"/>
      <c r="H72" s="157"/>
      <c r="I72" s="157"/>
      <c r="J72" s="159"/>
      <c r="K72" s="158"/>
      <c r="L72" s="159"/>
      <c r="M72" s="159"/>
      <c r="N72" s="159"/>
      <c r="O72" s="110"/>
    </row>
    <row r="73" spans="1:15" s="4" customFormat="1" ht="30">
      <c r="A73" s="101"/>
      <c r="B73" s="14" t="s">
        <v>78</v>
      </c>
      <c r="C73" s="102"/>
      <c r="D73" s="99"/>
      <c r="E73" s="99"/>
      <c r="F73" s="157"/>
      <c r="G73" s="158"/>
      <c r="H73" s="157"/>
      <c r="I73" s="157"/>
      <c r="J73" s="159"/>
      <c r="K73" s="158"/>
      <c r="L73" s="159"/>
      <c r="M73" s="159"/>
      <c r="N73" s="159"/>
      <c r="O73" s="111"/>
    </row>
    <row r="74" spans="1:15" s="4" customFormat="1" ht="15" customHeight="1">
      <c r="A74" s="105" t="s">
        <v>79</v>
      </c>
      <c r="B74" s="15" t="s">
        <v>80</v>
      </c>
      <c r="C74" s="102" t="s">
        <v>73</v>
      </c>
      <c r="D74" s="102">
        <v>10</v>
      </c>
      <c r="E74" s="102">
        <v>1</v>
      </c>
      <c r="F74" s="158">
        <v>350</v>
      </c>
      <c r="G74" s="157">
        <v>646</v>
      </c>
      <c r="H74" s="157">
        <v>998.75</v>
      </c>
      <c r="I74" s="158">
        <v>450</v>
      </c>
      <c r="J74" s="158">
        <v>450</v>
      </c>
      <c r="K74" s="158">
        <v>200</v>
      </c>
      <c r="L74" s="157">
        <v>600</v>
      </c>
      <c r="M74" s="160">
        <v>349.83</v>
      </c>
      <c r="N74" s="159">
        <v>600</v>
      </c>
      <c r="O74" s="103">
        <f>ROUND(AVERAGE(F74,I74,J74,K74,M74),2)</f>
        <v>359.97</v>
      </c>
    </row>
    <row r="75" spans="1:15" s="4" customFormat="1" ht="60">
      <c r="A75" s="105"/>
      <c r="B75" s="16" t="s">
        <v>81</v>
      </c>
      <c r="C75" s="102"/>
      <c r="D75" s="102"/>
      <c r="E75" s="102"/>
      <c r="F75" s="158"/>
      <c r="G75" s="157"/>
      <c r="H75" s="157"/>
      <c r="I75" s="158"/>
      <c r="J75" s="158"/>
      <c r="K75" s="158"/>
      <c r="L75" s="157"/>
      <c r="M75" s="160"/>
      <c r="N75" s="159"/>
      <c r="O75" s="104"/>
    </row>
    <row r="76" spans="1:15" s="4" customFormat="1" ht="93.75" customHeight="1">
      <c r="A76" s="7" t="s">
        <v>82</v>
      </c>
      <c r="B76" s="16" t="s">
        <v>83</v>
      </c>
      <c r="C76" s="7" t="s">
        <v>73</v>
      </c>
      <c r="D76" s="7">
        <v>3</v>
      </c>
      <c r="E76" s="7">
        <v>1</v>
      </c>
      <c r="F76" s="68">
        <v>3300</v>
      </c>
      <c r="G76" s="25">
        <v>1700</v>
      </c>
      <c r="H76" s="68">
        <v>3995</v>
      </c>
      <c r="I76" s="68">
        <v>10000</v>
      </c>
      <c r="J76" s="69">
        <v>14000</v>
      </c>
      <c r="K76" s="27">
        <v>800</v>
      </c>
      <c r="L76" s="69">
        <v>4000</v>
      </c>
      <c r="M76" s="69">
        <v>2691</v>
      </c>
      <c r="N76" s="69">
        <v>4500</v>
      </c>
      <c r="O76" s="66">
        <f>ROUND(AVERAGE(G76,K76),2)</f>
        <v>1250</v>
      </c>
    </row>
    <row r="77" spans="1:15" s="4" customFormat="1" ht="254.25" customHeight="1">
      <c r="A77" s="7" t="s">
        <v>84</v>
      </c>
      <c r="B77" s="10" t="s">
        <v>139</v>
      </c>
      <c r="C77" s="7" t="s">
        <v>73</v>
      </c>
      <c r="D77" s="7">
        <v>10</v>
      </c>
      <c r="E77" s="7">
        <v>1</v>
      </c>
      <c r="F77" s="25">
        <v>1700</v>
      </c>
      <c r="G77" s="25">
        <v>1700</v>
      </c>
      <c r="H77" s="68">
        <v>3595.5</v>
      </c>
      <c r="I77" s="68">
        <v>4000</v>
      </c>
      <c r="J77" s="69">
        <v>4000</v>
      </c>
      <c r="K77" s="69">
        <v>3000</v>
      </c>
      <c r="L77" s="69">
        <v>5200</v>
      </c>
      <c r="M77" s="69">
        <v>3340.88</v>
      </c>
      <c r="N77" s="69">
        <v>5500</v>
      </c>
      <c r="O77" s="66">
        <f>ROUND(AVERAGE(F77,G77),2)</f>
        <v>1700</v>
      </c>
    </row>
    <row r="78" spans="1:15" s="4" customFormat="1" ht="111.75" customHeight="1">
      <c r="A78" s="7" t="s">
        <v>85</v>
      </c>
      <c r="B78" s="10" t="s">
        <v>104</v>
      </c>
      <c r="C78" s="7" t="s">
        <v>73</v>
      </c>
      <c r="D78" s="7">
        <v>5</v>
      </c>
      <c r="E78" s="7">
        <v>1</v>
      </c>
      <c r="F78" s="25">
        <v>1200</v>
      </c>
      <c r="G78" s="25">
        <v>1020</v>
      </c>
      <c r="H78" s="68">
        <v>2397</v>
      </c>
      <c r="I78" s="68">
        <v>4000</v>
      </c>
      <c r="J78" s="69">
        <v>4000</v>
      </c>
      <c r="K78" s="69">
        <v>3000</v>
      </c>
      <c r="L78" s="69">
        <v>2000</v>
      </c>
      <c r="M78" s="31">
        <v>1632.09</v>
      </c>
      <c r="N78" s="69">
        <v>3500</v>
      </c>
      <c r="O78" s="66">
        <f>ROUND(AVERAGE(F78,G78,M78),2)</f>
        <v>1284.03</v>
      </c>
    </row>
    <row r="79" spans="1:15" s="4" customFormat="1" ht="99.75" customHeight="1">
      <c r="A79" s="7" t="s">
        <v>86</v>
      </c>
      <c r="B79" s="10" t="s">
        <v>105</v>
      </c>
      <c r="C79" s="7" t="s">
        <v>73</v>
      </c>
      <c r="D79" s="7">
        <v>5</v>
      </c>
      <c r="E79" s="7">
        <v>1</v>
      </c>
      <c r="F79" s="25">
        <v>1000</v>
      </c>
      <c r="G79" s="25">
        <v>765</v>
      </c>
      <c r="H79" s="68">
        <v>1997.5</v>
      </c>
      <c r="I79" s="68">
        <v>3500</v>
      </c>
      <c r="J79" s="69">
        <v>3500</v>
      </c>
      <c r="K79" s="69">
        <v>3000</v>
      </c>
      <c r="L79" s="69">
        <v>3000</v>
      </c>
      <c r="M79" s="31">
        <v>1268.81</v>
      </c>
      <c r="N79" s="69">
        <v>4800</v>
      </c>
      <c r="O79" s="66">
        <f>ROUND(AVERAGE(F79,G79,M79),2)</f>
        <v>1011.27</v>
      </c>
    </row>
    <row r="80" spans="1:15" s="4" customFormat="1" ht="15" customHeight="1">
      <c r="A80" s="125"/>
      <c r="B80" s="125"/>
      <c r="C80" s="19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20"/>
    </row>
    <row r="81" spans="1:15" s="4" customFormat="1" ht="15" customHeight="1">
      <c r="A81" s="54"/>
      <c r="B81" s="54"/>
      <c r="C81" s="19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20"/>
    </row>
    <row r="82" spans="1:15" s="4" customFormat="1" ht="15" customHeight="1">
      <c r="A82" s="54"/>
      <c r="B82" s="54"/>
      <c r="C82" s="19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20"/>
    </row>
    <row r="83" spans="1:14" ht="1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6"/>
    </row>
    <row r="84" spans="1:9" ht="15">
      <c r="A84" s="5"/>
      <c r="B84" s="12"/>
      <c r="C84" s="6"/>
      <c r="D84" s="6"/>
      <c r="E84" s="6"/>
      <c r="F84" s="6"/>
      <c r="G84" s="6"/>
      <c r="H84" s="6"/>
      <c r="I84" s="4"/>
    </row>
    <row r="85" spans="1:15" ht="15">
      <c r="A85" s="107" t="s">
        <v>101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</row>
    <row r="86" spans="1:15" ht="60">
      <c r="A86" s="30" t="s">
        <v>1</v>
      </c>
      <c r="B86" s="30" t="s">
        <v>2</v>
      </c>
      <c r="C86" s="30" t="s">
        <v>3</v>
      </c>
      <c r="D86" s="30" t="s">
        <v>4</v>
      </c>
      <c r="E86" s="30" t="s">
        <v>5</v>
      </c>
      <c r="F86" s="30" t="s">
        <v>6</v>
      </c>
      <c r="G86" s="30" t="s">
        <v>7</v>
      </c>
      <c r="H86" s="40" t="s">
        <v>8</v>
      </c>
      <c r="I86" s="30" t="s">
        <v>9</v>
      </c>
      <c r="J86" s="30" t="s">
        <v>10</v>
      </c>
      <c r="K86" s="40" t="s">
        <v>135</v>
      </c>
      <c r="L86" s="30" t="s">
        <v>136</v>
      </c>
      <c r="M86" s="30" t="s">
        <v>137</v>
      </c>
      <c r="N86" s="51" t="s">
        <v>138</v>
      </c>
      <c r="O86" s="41" t="s">
        <v>99</v>
      </c>
    </row>
    <row r="87" spans="1:15" ht="47.25" customHeight="1">
      <c r="A87" s="7" t="s">
        <v>87</v>
      </c>
      <c r="B87" s="10" t="s">
        <v>106</v>
      </c>
      <c r="C87" s="7" t="s">
        <v>3</v>
      </c>
      <c r="D87" s="7">
        <v>80</v>
      </c>
      <c r="E87" s="7">
        <v>2</v>
      </c>
      <c r="F87" s="71">
        <v>500</v>
      </c>
      <c r="G87" s="32"/>
      <c r="H87" s="71">
        <v>499.38</v>
      </c>
      <c r="I87" s="71">
        <v>450</v>
      </c>
      <c r="J87" s="71">
        <v>550</v>
      </c>
      <c r="K87" s="71">
        <v>800</v>
      </c>
      <c r="L87" s="33">
        <v>150</v>
      </c>
      <c r="M87" s="34">
        <v>127.82</v>
      </c>
      <c r="N87" s="53">
        <v>180</v>
      </c>
      <c r="O87" s="70">
        <f>ROUND(AVERAGE(L87,M87,N87),2)</f>
        <v>152.61</v>
      </c>
    </row>
    <row r="88" spans="1:15" ht="34.5" customHeight="1">
      <c r="A88" s="7" t="s">
        <v>88</v>
      </c>
      <c r="B88" s="10" t="s">
        <v>107</v>
      </c>
      <c r="C88" s="7" t="s">
        <v>3</v>
      </c>
      <c r="D88" s="7">
        <v>15</v>
      </c>
      <c r="E88" s="7">
        <v>1</v>
      </c>
      <c r="F88" s="32">
        <v>85</v>
      </c>
      <c r="G88" s="32"/>
      <c r="H88" s="71">
        <v>699.13</v>
      </c>
      <c r="I88" s="71">
        <v>320</v>
      </c>
      <c r="J88" s="71">
        <v>400</v>
      </c>
      <c r="K88" s="71">
        <v>500</v>
      </c>
      <c r="L88" s="33">
        <v>150</v>
      </c>
      <c r="M88" s="34">
        <v>60.55</v>
      </c>
      <c r="N88" s="44">
        <v>200</v>
      </c>
      <c r="O88" s="70">
        <f>ROUND(AVERAGE(F88,L88,M88,N88),2)</f>
        <v>123.89</v>
      </c>
    </row>
    <row r="89" spans="1:15" ht="34.5" customHeight="1">
      <c r="A89" s="7" t="s">
        <v>89</v>
      </c>
      <c r="B89" s="10" t="s">
        <v>108</v>
      </c>
      <c r="C89" s="7" t="s">
        <v>3</v>
      </c>
      <c r="D89" s="7">
        <v>12</v>
      </c>
      <c r="E89" s="7">
        <v>1</v>
      </c>
      <c r="F89" s="71">
        <v>300</v>
      </c>
      <c r="G89" s="32"/>
      <c r="H89" s="72">
        <v>799</v>
      </c>
      <c r="I89" s="71">
        <v>350</v>
      </c>
      <c r="J89" s="71">
        <v>480</v>
      </c>
      <c r="K89" s="71">
        <v>500</v>
      </c>
      <c r="L89" s="33">
        <v>280</v>
      </c>
      <c r="M89" s="34">
        <v>100.91</v>
      </c>
      <c r="N89" s="53">
        <v>200</v>
      </c>
      <c r="O89" s="70">
        <f>ROUND(AVERAGE(L89,M89,N89),2)</f>
        <v>193.64</v>
      </c>
    </row>
    <row r="90" spans="1:15" ht="63" customHeight="1">
      <c r="A90" s="7" t="s">
        <v>90</v>
      </c>
      <c r="B90" s="10" t="s">
        <v>91</v>
      </c>
      <c r="C90" s="7" t="s">
        <v>3</v>
      </c>
      <c r="D90" s="7">
        <v>15</v>
      </c>
      <c r="E90" s="7">
        <v>1</v>
      </c>
      <c r="F90" s="71">
        <v>585</v>
      </c>
      <c r="G90" s="32"/>
      <c r="H90" s="72">
        <v>898.88</v>
      </c>
      <c r="I90" s="71">
        <v>800</v>
      </c>
      <c r="J90" s="71">
        <v>800</v>
      </c>
      <c r="K90" s="71">
        <v>800</v>
      </c>
      <c r="L90" s="33">
        <v>450</v>
      </c>
      <c r="M90" s="34">
        <v>191.06</v>
      </c>
      <c r="N90" s="53">
        <v>300</v>
      </c>
      <c r="O90" s="70">
        <f>ROUND(AVERAGE(L90,M90,N90),2)</f>
        <v>313.69</v>
      </c>
    </row>
    <row r="91" spans="1:15" ht="63" customHeight="1">
      <c r="A91" s="7" t="s">
        <v>92</v>
      </c>
      <c r="B91" s="10" t="s">
        <v>93</v>
      </c>
      <c r="C91" s="7" t="s">
        <v>3</v>
      </c>
      <c r="D91" s="7">
        <v>30</v>
      </c>
      <c r="E91" s="7">
        <v>1</v>
      </c>
      <c r="F91" s="71">
        <v>530</v>
      </c>
      <c r="G91" s="32"/>
      <c r="H91" s="72">
        <v>799</v>
      </c>
      <c r="I91" s="71">
        <v>1200</v>
      </c>
      <c r="J91" s="71">
        <v>1000</v>
      </c>
      <c r="K91" s="71">
        <v>1200</v>
      </c>
      <c r="L91" s="33">
        <v>450</v>
      </c>
      <c r="M91" s="34">
        <v>252.28</v>
      </c>
      <c r="N91" s="53">
        <v>230</v>
      </c>
      <c r="O91" s="70">
        <f>ROUND(AVERAGE(L91,M91,N91),2)</f>
        <v>310.76</v>
      </c>
    </row>
    <row r="92" spans="1:15" ht="33" customHeight="1">
      <c r="A92" s="7" t="s">
        <v>94</v>
      </c>
      <c r="B92" s="10" t="s">
        <v>109</v>
      </c>
      <c r="C92" s="7" t="s">
        <v>3</v>
      </c>
      <c r="D92" s="7">
        <v>15</v>
      </c>
      <c r="E92" s="7">
        <v>1</v>
      </c>
      <c r="F92" s="71">
        <v>585</v>
      </c>
      <c r="G92" s="32"/>
      <c r="H92" s="72">
        <v>799</v>
      </c>
      <c r="I92" s="71">
        <v>800</v>
      </c>
      <c r="J92" s="71">
        <v>800</v>
      </c>
      <c r="K92" s="71">
        <v>1000</v>
      </c>
      <c r="L92" s="33">
        <v>480</v>
      </c>
      <c r="M92" s="34">
        <v>222.01</v>
      </c>
      <c r="N92" s="53">
        <v>230</v>
      </c>
      <c r="O92" s="70">
        <f>ROUND(AVERAGE(L92,M92,N92),2)</f>
        <v>310.67</v>
      </c>
    </row>
    <row r="93" spans="1:15" ht="39" customHeight="1">
      <c r="A93" s="7" t="s">
        <v>95</v>
      </c>
      <c r="B93" s="10" t="s">
        <v>110</v>
      </c>
      <c r="C93" s="7" t="s">
        <v>3</v>
      </c>
      <c r="D93" s="7">
        <v>30</v>
      </c>
      <c r="E93" s="7">
        <v>4</v>
      </c>
      <c r="F93" s="71">
        <v>370</v>
      </c>
      <c r="G93" s="32"/>
      <c r="H93" s="72">
        <v>359.55</v>
      </c>
      <c r="I93" s="71">
        <v>450</v>
      </c>
      <c r="J93" s="71">
        <v>450</v>
      </c>
      <c r="K93" s="71">
        <v>500</v>
      </c>
      <c r="L93" s="33">
        <v>180</v>
      </c>
      <c r="M93" s="34">
        <v>45.41</v>
      </c>
      <c r="N93" s="53">
        <v>200</v>
      </c>
      <c r="O93" s="70">
        <f>ROUND(AVERAGE(L93,M93,N93),2)</f>
        <v>141.8</v>
      </c>
    </row>
    <row r="94" spans="1:14" ht="1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6"/>
    </row>
    <row r="98" spans="1:15" ht="15">
      <c r="A98" s="107" t="s">
        <v>100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</row>
    <row r="99" spans="1:15" ht="60">
      <c r="A99" s="30" t="s">
        <v>1</v>
      </c>
      <c r="B99" s="30" t="s">
        <v>2</v>
      </c>
      <c r="C99" s="30" t="s">
        <v>3</v>
      </c>
      <c r="D99" s="30" t="s">
        <v>4</v>
      </c>
      <c r="E99" s="30" t="s">
        <v>5</v>
      </c>
      <c r="F99" s="30" t="s">
        <v>6</v>
      </c>
      <c r="G99" s="30" t="s">
        <v>7</v>
      </c>
      <c r="H99" s="40" t="s">
        <v>8</v>
      </c>
      <c r="I99" s="30" t="s">
        <v>9</v>
      </c>
      <c r="J99" s="30" t="s">
        <v>10</v>
      </c>
      <c r="K99" s="40" t="s">
        <v>134</v>
      </c>
      <c r="L99" s="30" t="s">
        <v>136</v>
      </c>
      <c r="M99" s="30" t="s">
        <v>137</v>
      </c>
      <c r="N99" s="51" t="s">
        <v>138</v>
      </c>
      <c r="O99" s="41" t="s">
        <v>99</v>
      </c>
    </row>
    <row r="100" spans="1:15" ht="90">
      <c r="A100" s="7" t="s">
        <v>96</v>
      </c>
      <c r="B100" s="10" t="s">
        <v>97</v>
      </c>
      <c r="C100" s="7" t="s">
        <v>3</v>
      </c>
      <c r="D100" s="7">
        <v>30</v>
      </c>
      <c r="E100" s="7">
        <v>1</v>
      </c>
      <c r="F100" s="32">
        <v>250</v>
      </c>
      <c r="G100" s="32"/>
      <c r="H100" s="32">
        <v>239.7</v>
      </c>
      <c r="I100" s="71">
        <v>350</v>
      </c>
      <c r="J100" s="71">
        <v>380</v>
      </c>
      <c r="K100" s="71">
        <v>1500</v>
      </c>
      <c r="L100" s="33">
        <v>250</v>
      </c>
      <c r="M100" s="34">
        <v>188.37</v>
      </c>
      <c r="N100" s="73">
        <v>480</v>
      </c>
      <c r="O100" s="70">
        <f>ROUND(AVERAGE(F100,H100,L100,M100),2)</f>
        <v>232.02</v>
      </c>
    </row>
    <row r="102" spans="1:15" ht="15">
      <c r="A102" s="124" t="s">
        <v>148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</row>
    <row r="104" spans="1:15" ht="15">
      <c r="A104" s="124" t="s">
        <v>168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</row>
    <row r="106" spans="1:15" ht="15">
      <c r="A106" s="124" t="s">
        <v>140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</row>
    <row r="107" spans="1:15" ht="15">
      <c r="A107" s="124" t="s">
        <v>141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</row>
  </sheetData>
  <sheetProtection selectLockedCells="1" selectUnlockedCells="1"/>
  <mergeCells count="150">
    <mergeCell ref="A102:O102"/>
    <mergeCell ref="A104:O104"/>
    <mergeCell ref="A106:O106"/>
    <mergeCell ref="A107:O107"/>
    <mergeCell ref="A80:B80"/>
    <mergeCell ref="D80:N80"/>
    <mergeCell ref="A83:M83"/>
    <mergeCell ref="A85:O85"/>
    <mergeCell ref="A94:M94"/>
    <mergeCell ref="A98:O98"/>
    <mergeCell ref="J74:J75"/>
    <mergeCell ref="K74:K75"/>
    <mergeCell ref="L74:L75"/>
    <mergeCell ref="M74:M75"/>
    <mergeCell ref="N74:N75"/>
    <mergeCell ref="O74:O75"/>
    <mergeCell ref="N71:N73"/>
    <mergeCell ref="O71:O73"/>
    <mergeCell ref="A74:A75"/>
    <mergeCell ref="C74:C75"/>
    <mergeCell ref="D74:D75"/>
    <mergeCell ref="E74:E75"/>
    <mergeCell ref="F74:F75"/>
    <mergeCell ref="G74:G75"/>
    <mergeCell ref="H74:H75"/>
    <mergeCell ref="I74:I75"/>
    <mergeCell ref="H71:H73"/>
    <mergeCell ref="I71:I73"/>
    <mergeCell ref="J71:J73"/>
    <mergeCell ref="K71:K73"/>
    <mergeCell ref="L71:L73"/>
    <mergeCell ref="M71:M73"/>
    <mergeCell ref="N55:N56"/>
    <mergeCell ref="O55:O56"/>
    <mergeCell ref="C60:I60"/>
    <mergeCell ref="A64:O64"/>
    <mergeCell ref="A71:A73"/>
    <mergeCell ref="C71:C73"/>
    <mergeCell ref="D71:D73"/>
    <mergeCell ref="E71:E73"/>
    <mergeCell ref="F71:F73"/>
    <mergeCell ref="G71:G73"/>
    <mergeCell ref="H55:H56"/>
    <mergeCell ref="I55:I56"/>
    <mergeCell ref="J55:J56"/>
    <mergeCell ref="K55:K56"/>
    <mergeCell ref="L55:L56"/>
    <mergeCell ref="M55:M56"/>
    <mergeCell ref="M53:M54"/>
    <mergeCell ref="N53:N54"/>
    <mergeCell ref="O53:O54"/>
    <mergeCell ref="A55:A56"/>
    <mergeCell ref="B55:B56"/>
    <mergeCell ref="C55:C56"/>
    <mergeCell ref="D55:D56"/>
    <mergeCell ref="E55:E56"/>
    <mergeCell ref="F55:F56"/>
    <mergeCell ref="G55:G56"/>
    <mergeCell ref="G53:G54"/>
    <mergeCell ref="H53:H54"/>
    <mergeCell ref="I53:I54"/>
    <mergeCell ref="J53:J54"/>
    <mergeCell ref="K53:K54"/>
    <mergeCell ref="L53:L54"/>
    <mergeCell ref="A53:A54"/>
    <mergeCell ref="B53:B54"/>
    <mergeCell ref="C53:C54"/>
    <mergeCell ref="D53:D54"/>
    <mergeCell ref="E53:E54"/>
    <mergeCell ref="F53:F54"/>
    <mergeCell ref="J51:J52"/>
    <mergeCell ref="K51:K52"/>
    <mergeCell ref="L51:L52"/>
    <mergeCell ref="M51:M52"/>
    <mergeCell ref="N51:N52"/>
    <mergeCell ref="O51:O52"/>
    <mergeCell ref="O49:O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I49:I50"/>
    <mergeCell ref="J49:J50"/>
    <mergeCell ref="K49:K50"/>
    <mergeCell ref="L49:L50"/>
    <mergeCell ref="M49:M50"/>
    <mergeCell ref="N49:N50"/>
    <mergeCell ref="M47:M48"/>
    <mergeCell ref="N47:N48"/>
    <mergeCell ref="O47:O48"/>
    <mergeCell ref="A49:A50"/>
    <mergeCell ref="C49:C50"/>
    <mergeCell ref="D49:D50"/>
    <mergeCell ref="E49:E50"/>
    <mergeCell ref="F49:F50"/>
    <mergeCell ref="G49:G50"/>
    <mergeCell ref="H49:H50"/>
    <mergeCell ref="G47:G48"/>
    <mergeCell ref="H47:H48"/>
    <mergeCell ref="I47:I48"/>
    <mergeCell ref="J47:J48"/>
    <mergeCell ref="K47:K48"/>
    <mergeCell ref="L47:L48"/>
    <mergeCell ref="K45:K46"/>
    <mergeCell ref="L45:L46"/>
    <mergeCell ref="M45:M46"/>
    <mergeCell ref="N45:N46"/>
    <mergeCell ref="O45:O46"/>
    <mergeCell ref="A47:A48"/>
    <mergeCell ref="C47:C48"/>
    <mergeCell ref="D47:D48"/>
    <mergeCell ref="E47:E48"/>
    <mergeCell ref="F47:F48"/>
    <mergeCell ref="O43:O44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I43:I44"/>
    <mergeCell ref="J43:J44"/>
    <mergeCell ref="K43:K44"/>
    <mergeCell ref="L43:L44"/>
    <mergeCell ref="M43:M44"/>
    <mergeCell ref="N43:N44"/>
    <mergeCell ref="A37:M37"/>
    <mergeCell ref="A38:M38"/>
    <mergeCell ref="A41:O41"/>
    <mergeCell ref="A43:A44"/>
    <mergeCell ref="C43:C44"/>
    <mergeCell ref="D43:D44"/>
    <mergeCell ref="E43:E44"/>
    <mergeCell ref="F43:F44"/>
    <mergeCell ref="G43:G44"/>
    <mergeCell ref="H43:H44"/>
    <mergeCell ref="A1:N1"/>
    <mergeCell ref="A2:N2"/>
    <mergeCell ref="A4:O4"/>
    <mergeCell ref="B6:E6"/>
    <mergeCell ref="B15:E15"/>
    <mergeCell ref="B30:E30"/>
  </mergeCells>
  <printOptions/>
  <pageMargins left="0.4330708661417323" right="0.2362204724409449" top="0.7480314960629921" bottom="0.7480314960629921" header="0.31496062992125984" footer="0.31496062992125984"/>
  <pageSetup fitToHeight="0" fitToWidth="1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Divania Maria Alcantara Soares</dc:creator>
  <cp:keywords/>
  <dc:description/>
  <cp:lastModifiedBy>Usuário do Windows</cp:lastModifiedBy>
  <cp:lastPrinted>2019-04-12T16:58:18Z</cp:lastPrinted>
  <dcterms:created xsi:type="dcterms:W3CDTF">2019-04-05T15:52:02Z</dcterms:created>
  <dcterms:modified xsi:type="dcterms:W3CDTF">2019-04-25T16:00:00Z</dcterms:modified>
  <cp:category/>
  <cp:version/>
  <cp:contentType/>
  <cp:contentStatus/>
</cp:coreProperties>
</file>