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FEVEREIRO" sheetId="1" r:id="rId1"/>
  </sheets>
  <definedNames/>
  <calcPr fullCalcOnLoad="1"/>
</workbook>
</file>

<file path=xl/sharedStrings.xml><?xml version="1.0" encoding="utf-8"?>
<sst xmlns="http://schemas.openxmlformats.org/spreadsheetml/2006/main" count="86" uniqueCount="69">
  <si>
    <t>Execução da Despesa – NATUREZA DA DESPESA</t>
  </si>
  <si>
    <t>(Exercício Financeiro 2012 - FEVEREIRO)</t>
  </si>
  <si>
    <t>DIVISÃO DE CONTABILIDADE  -  DICON</t>
  </si>
  <si>
    <t xml:space="preserve">                      Unidade Gestora: 080004 / TRT - 7ª Região                      </t>
  </si>
  <si>
    <t>Natureza da Despesa</t>
  </si>
  <si>
    <t xml:space="preserve">Empenho </t>
  </si>
  <si>
    <t xml:space="preserve">Liquidação    </t>
  </si>
  <si>
    <t xml:space="preserve">Valores Pagos   </t>
  </si>
  <si>
    <t>Outros serv.terceiros - pessoa jurídica</t>
  </si>
  <si>
    <t>Subtotal</t>
  </si>
  <si>
    <t>PTRES 000508</t>
  </si>
  <si>
    <t>Contrib. União</t>
  </si>
  <si>
    <t>Obrig. patronais - op. Intra orçam</t>
  </si>
  <si>
    <t>Reg. Servidor PubIico</t>
  </si>
  <si>
    <t>Despesas Exercícios Anteriores</t>
  </si>
  <si>
    <t>PTRES 000510</t>
  </si>
  <si>
    <t>Auxilio Alimentação</t>
  </si>
  <si>
    <t>Auxilio alimentação</t>
  </si>
  <si>
    <t>PTRES 000511</t>
  </si>
  <si>
    <t>Auxilio Transporte</t>
  </si>
  <si>
    <t>Auxilio Transporte a Servidores</t>
  </si>
  <si>
    <t>PTRES 000516</t>
  </si>
  <si>
    <t>Apreciação de</t>
  </si>
  <si>
    <t>Diárias pessoal civil no país</t>
  </si>
  <si>
    <t>Causas - ODCC</t>
  </si>
  <si>
    <t>Material de consumo</t>
  </si>
  <si>
    <t>Premiações</t>
  </si>
  <si>
    <t>Passagens e despesas c/ locomoção</t>
  </si>
  <si>
    <t>Serviços de consultoria</t>
  </si>
  <si>
    <t>Outros serv. terceiros - pessoa física</t>
  </si>
  <si>
    <t>Locação de mão-de-obra</t>
  </si>
  <si>
    <t>Outros ser. terceiros - pessoa juridica</t>
  </si>
  <si>
    <t>Obrigações tributarias e contributivas</t>
  </si>
  <si>
    <t>Auxilio transporte</t>
  </si>
  <si>
    <t>Despesas exercícios anteriores</t>
  </si>
  <si>
    <t>Indenizações e restituições</t>
  </si>
  <si>
    <t>Outros serv. terc.-p.jurid.-op. Intra orçam</t>
  </si>
  <si>
    <t>Material permanente</t>
  </si>
  <si>
    <t>PTRES 000518</t>
  </si>
  <si>
    <t>Capacitação</t>
  </si>
  <si>
    <t>Recursos Humanos</t>
  </si>
  <si>
    <t>Sentenças judiciais</t>
  </si>
  <si>
    <t>PTRES 024302</t>
  </si>
  <si>
    <t>Assist. Pré-escolar</t>
  </si>
  <si>
    <t>Outros beneficios assistenciais</t>
  </si>
  <si>
    <t>PTRES 024303</t>
  </si>
  <si>
    <t>Assistencia Médica</t>
  </si>
  <si>
    <t>Outros serv.terceiros-pessoa jurídica</t>
  </si>
  <si>
    <t>PTRES 030697</t>
  </si>
  <si>
    <t>Sentenças Pequeno</t>
  </si>
  <si>
    <t>PTRES  042464</t>
  </si>
  <si>
    <t>Aposentadorias e reformas</t>
  </si>
  <si>
    <t>Pagto de Aposentad.</t>
  </si>
  <si>
    <t>Pensões</t>
  </si>
  <si>
    <t>e Pensões</t>
  </si>
  <si>
    <t>PTRES  042465</t>
  </si>
  <si>
    <t>Com. e Divulgação</t>
  </si>
  <si>
    <t>Outros serv.terceiros-pessoa juridica</t>
  </si>
  <si>
    <t>Institucional</t>
  </si>
  <si>
    <t>PTRES  048727</t>
  </si>
  <si>
    <t xml:space="preserve">Apreciação de </t>
  </si>
  <si>
    <t>Causas - Pessoal</t>
  </si>
  <si>
    <t>Vantagens e vencimentos - p. civil</t>
  </si>
  <si>
    <t>Obrigações patronais</t>
  </si>
  <si>
    <t>Outras desp. variaveis - pessoal civil</t>
  </si>
  <si>
    <t>Obrigações patronais - Op Intra Orçam.</t>
  </si>
  <si>
    <t>Total</t>
  </si>
  <si>
    <t>Fonte: SIAFI / DICON</t>
  </si>
  <si>
    <t>Sentenças Judiciais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</si>
</sst>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"/>
    <numFmt numFmtId="166" formatCode="#,##0.00;[Red]#,##0.00"/>
  </numFmts>
  <fonts count="8">
    <font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/>
    </border>
    <border>
      <left>
        <color indexed="63"/>
      </left>
      <right style="thin"/>
      <top style="thick">
        <color indexed="8"/>
      </top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ck">
        <color indexed="8"/>
      </top>
      <bottom style="thin"/>
    </border>
    <border>
      <left style="thin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>
        <color indexed="63"/>
      </left>
      <right style="thin"/>
      <top style="thin"/>
      <bottom style="thick">
        <color indexed="8"/>
      </bottom>
    </border>
    <border>
      <left>
        <color indexed="63"/>
      </left>
      <right style="thin"/>
      <top style="medium">
        <color indexed="8"/>
      </top>
      <bottom style="thick">
        <color indexed="8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7" fillId="2" borderId="4" xfId="0" applyFont="1" applyFill="1" applyBorder="1" applyAlignment="1">
      <alignment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" fontId="5" fillId="2" borderId="6" xfId="0" applyNumberFormat="1" applyFont="1" applyFill="1" applyBorder="1" applyAlignment="1">
      <alignment horizontal="right" vertical="center"/>
    </xf>
    <xf numFmtId="4" fontId="5" fillId="2" borderId="7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/>
    </xf>
    <xf numFmtId="0" fontId="0" fillId="0" borderId="5" xfId="0" applyFont="1" applyBorder="1" applyAlignment="1">
      <alignment horizontal="left" vertical="center" wrapText="1"/>
    </xf>
    <xf numFmtId="4" fontId="0" fillId="2" borderId="6" xfId="0" applyNumberFormat="1" applyFont="1" applyFill="1" applyBorder="1" applyAlignment="1">
      <alignment horizontal="right" vertical="center"/>
    </xf>
    <xf numFmtId="4" fontId="0" fillId="2" borderId="5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7" fillId="2" borderId="8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4" fontId="6" fillId="2" borderId="6" xfId="0" applyNumberFormat="1" applyFont="1" applyFill="1" applyBorder="1" applyAlignment="1">
      <alignment horizontal="right" vertical="center"/>
    </xf>
    <xf numFmtId="4" fontId="6" fillId="2" borderId="5" xfId="0" applyNumberFormat="1" applyFont="1" applyFill="1" applyBorder="1" applyAlignment="1">
      <alignment horizontal="right" vertical="center"/>
    </xf>
    <xf numFmtId="0" fontId="0" fillId="0" borderId="9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4" fontId="0" fillId="2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" fontId="0" fillId="2" borderId="11" xfId="0" applyNumberFormat="1" applyFont="1" applyFill="1" applyBorder="1" applyAlignment="1">
      <alignment horizontal="right" vertical="center"/>
    </xf>
    <xf numFmtId="4" fontId="0" fillId="2" borderId="4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" fontId="0" fillId="2" borderId="13" xfId="0" applyNumberFormat="1" applyFont="1" applyFill="1" applyBorder="1" applyAlignment="1">
      <alignment horizontal="right" vertical="center"/>
    </xf>
    <xf numFmtId="4" fontId="0" fillId="2" borderId="8" xfId="0" applyNumberFormat="1" applyFont="1" applyFill="1" applyBorder="1" applyAlignment="1">
      <alignment horizontal="right" vertical="center"/>
    </xf>
    <xf numFmtId="1" fontId="7" fillId="2" borderId="9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4" fontId="0" fillId="0" borderId="7" xfId="0" applyNumberFormat="1" applyFont="1" applyBorder="1" applyAlignment="1">
      <alignment horizontal="right" vertical="center"/>
    </xf>
    <xf numFmtId="4" fontId="0" fillId="0" borderId="9" xfId="0" applyNumberFormat="1" applyFont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4" fontId="0" fillId="0" borderId="5" xfId="0" applyNumberFormat="1" applyFont="1" applyBorder="1" applyAlignment="1">
      <alignment vertical="center" wrapText="1"/>
    </xf>
    <xf numFmtId="4" fontId="0" fillId="0" borderId="6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4" fontId="0" fillId="2" borderId="5" xfId="0" applyNumberFormat="1" applyFont="1" applyFill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vertical="center" wrapText="1"/>
    </xf>
    <xf numFmtId="0" fontId="0" fillId="2" borderId="8" xfId="0" applyFont="1" applyFill="1" applyBorder="1" applyAlignment="1">
      <alignment/>
    </xf>
    <xf numFmtId="0" fontId="6" fillId="0" borderId="0" xfId="0" applyFont="1" applyAlignment="1">
      <alignment horizontal="left"/>
    </xf>
    <xf numFmtId="0" fontId="0" fillId="0" borderId="15" xfId="0" applyFont="1" applyBorder="1" applyAlignment="1">
      <alignment horizontal="left" vertical="center" wrapText="1"/>
    </xf>
    <xf numFmtId="4" fontId="6" fillId="2" borderId="15" xfId="0" applyNumberFormat="1" applyFont="1" applyFill="1" applyBorder="1" applyAlignment="1">
      <alignment vertical="center" wrapText="1"/>
    </xf>
    <xf numFmtId="4" fontId="6" fillId="2" borderId="16" xfId="0" applyNumberFormat="1" applyFont="1" applyFill="1" applyBorder="1" applyAlignment="1">
      <alignment horizontal="right" vertical="center"/>
    </xf>
    <xf numFmtId="0" fontId="0" fillId="2" borderId="0" xfId="0" applyFill="1" applyAlignment="1">
      <alignment/>
    </xf>
    <xf numFmtId="4" fontId="0" fillId="0" borderId="5" xfId="0" applyNumberFormat="1" applyFont="1" applyBorder="1" applyAlignment="1">
      <alignment horizontal="right" vertical="center" wrapText="1"/>
    </xf>
    <xf numFmtId="2" fontId="0" fillId="0" borderId="5" xfId="0" applyNumberFormat="1" applyFont="1" applyBorder="1" applyAlignment="1">
      <alignment horizontal="right" vertical="center" wrapText="1"/>
    </xf>
    <xf numFmtId="39" fontId="0" fillId="0" borderId="5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 vertical="center" wrapText="1"/>
    </xf>
    <xf numFmtId="4" fontId="6" fillId="2" borderId="5" xfId="0" applyNumberFormat="1" applyFont="1" applyFill="1" applyBorder="1" applyAlignment="1">
      <alignment horizontal="right" vertical="center" wrapText="1"/>
    </xf>
    <xf numFmtId="4" fontId="6" fillId="2" borderId="13" xfId="0" applyNumberFormat="1" applyFont="1" applyFill="1" applyBorder="1" applyAlignment="1">
      <alignment horizontal="right" vertical="center"/>
    </xf>
    <xf numFmtId="4" fontId="0" fillId="2" borderId="14" xfId="0" applyNumberFormat="1" applyFont="1" applyFill="1" applyBorder="1" applyAlignment="1">
      <alignment horizontal="right" vertical="center"/>
    </xf>
    <xf numFmtId="4" fontId="0" fillId="0" borderId="4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6" fillId="2" borderId="8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4" fontId="6" fillId="2" borderId="5" xfId="0" applyNumberFormat="1" applyFont="1" applyFill="1" applyBorder="1" applyAlignment="1">
      <alignment vertical="center" wrapText="1"/>
    </xf>
    <xf numFmtId="0" fontId="7" fillId="2" borderId="9" xfId="0" applyFont="1" applyFill="1" applyBorder="1" applyAlignment="1">
      <alignment/>
    </xf>
    <xf numFmtId="4" fontId="0" fillId="0" borderId="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4" fontId="0" fillId="2" borderId="15" xfId="0" applyNumberFormat="1" applyFont="1" applyFill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 wrapText="1"/>
    </xf>
    <xf numFmtId="0" fontId="0" fillId="2" borderId="9" xfId="0" applyFont="1" applyFill="1" applyBorder="1" applyAlignment="1">
      <alignment/>
    </xf>
    <xf numFmtId="0" fontId="6" fillId="0" borderId="12" xfId="0" applyFont="1" applyBorder="1" applyAlignment="1">
      <alignment horizontal="left"/>
    </xf>
    <xf numFmtId="4" fontId="6" fillId="0" borderId="8" xfId="0" applyNumberFormat="1" applyFont="1" applyBorder="1" applyAlignment="1">
      <alignment vertical="center" wrapText="1"/>
    </xf>
    <xf numFmtId="4" fontId="0" fillId="2" borderId="3" xfId="0" applyNumberFormat="1" applyFont="1" applyFill="1" applyBorder="1" applyAlignment="1">
      <alignment horizontal="right" vertical="center"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3" fillId="3" borderId="18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7" fillId="2" borderId="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3" fillId="0" borderId="0" xfId="0" applyFont="1" applyBorder="1" applyAlignment="1">
      <alignment horizontal="center"/>
    </xf>
    <xf numFmtId="4" fontId="3" fillId="4" borderId="19" xfId="0" applyNumberFormat="1" applyFont="1" applyFill="1" applyBorder="1" applyAlignment="1">
      <alignment horizontal="center" vertical="center"/>
    </xf>
    <xf numFmtId="4" fontId="3" fillId="4" borderId="20" xfId="0" applyNumberFormat="1" applyFont="1" applyFill="1" applyBorder="1" applyAlignment="1">
      <alignment horizontal="center" vertical="center"/>
    </xf>
    <xf numFmtId="4" fontId="3" fillId="4" borderId="21" xfId="0" applyNumberFormat="1" applyFont="1" applyFill="1" applyBorder="1" applyAlignment="1">
      <alignment horizontal="center" vertical="center"/>
    </xf>
    <xf numFmtId="4" fontId="3" fillId="4" borderId="22" xfId="0" applyNumberFormat="1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4" fontId="6" fillId="4" borderId="28" xfId="0" applyNumberFormat="1" applyFont="1" applyFill="1" applyBorder="1" applyAlignment="1">
      <alignment horizontal="right" vertical="center"/>
    </xf>
    <xf numFmtId="4" fontId="6" fillId="4" borderId="29" xfId="0" applyNumberFormat="1" applyFont="1" applyFill="1" applyBorder="1" applyAlignment="1">
      <alignment horizontal="right" vertical="center"/>
    </xf>
    <xf numFmtId="4" fontId="3" fillId="4" borderId="30" xfId="0" applyNumberFormat="1" applyFont="1" applyFill="1" applyBorder="1" applyAlignment="1">
      <alignment horizontal="center" vertical="center"/>
    </xf>
    <xf numFmtId="4" fontId="3" fillId="4" borderId="13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75" zoomScaleNormal="75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H76" sqref="H76"/>
    </sheetView>
  </sheetViews>
  <sheetFormatPr defaultColWidth="9.140625" defaultRowHeight="12.75"/>
  <cols>
    <col min="1" max="1" width="18.00390625" style="52" customWidth="1"/>
    <col min="2" max="2" width="34.140625" style="0" customWidth="1"/>
    <col min="3" max="3" width="9.28125" style="0" bestFit="1" customWidth="1"/>
    <col min="4" max="4" width="18.7109375" style="0" customWidth="1"/>
    <col min="5" max="5" width="17.421875" style="0" customWidth="1"/>
    <col min="6" max="6" width="17.8515625" style="0" customWidth="1"/>
  </cols>
  <sheetData>
    <row r="1" spans="1:6" ht="15.75">
      <c r="A1" s="82" t="s">
        <v>0</v>
      </c>
      <c r="B1" s="82"/>
      <c r="C1" s="82"/>
      <c r="D1" s="82"/>
      <c r="E1" s="82"/>
      <c r="F1" s="82"/>
    </row>
    <row r="2" spans="1:6" ht="15.75">
      <c r="A2" s="82" t="s">
        <v>1</v>
      </c>
      <c r="B2" s="82"/>
      <c r="C2" s="82"/>
      <c r="D2" s="82"/>
      <c r="E2" s="82"/>
      <c r="F2" s="82"/>
    </row>
    <row r="3" spans="1:9" ht="15.75">
      <c r="A3" s="82" t="s">
        <v>2</v>
      </c>
      <c r="B3" s="82"/>
      <c r="C3" s="82"/>
      <c r="D3" s="82"/>
      <c r="E3" s="82"/>
      <c r="F3" s="82"/>
      <c r="G3" s="2"/>
      <c r="H3" s="2"/>
      <c r="I3" s="2"/>
    </row>
    <row r="4" spans="1:6" ht="15.75">
      <c r="A4" s="82" t="s">
        <v>3</v>
      </c>
      <c r="B4" s="82"/>
      <c r="C4" s="82"/>
      <c r="D4" s="82"/>
      <c r="E4" s="82"/>
      <c r="F4" s="82"/>
    </row>
    <row r="5" spans="1:6" ht="16.5" thickBot="1">
      <c r="A5" s="3"/>
      <c r="B5" s="1"/>
      <c r="C5" s="1"/>
      <c r="D5" s="1"/>
      <c r="E5" s="4"/>
      <c r="F5" s="4"/>
    </row>
    <row r="6" spans="1:7" ht="12.75" customHeight="1" thickBot="1">
      <c r="A6" s="83" t="s">
        <v>4</v>
      </c>
      <c r="B6" s="83"/>
      <c r="C6" s="84"/>
      <c r="D6" s="97" t="s">
        <v>5</v>
      </c>
      <c r="E6" s="87" t="s">
        <v>6</v>
      </c>
      <c r="F6" s="89" t="s">
        <v>7</v>
      </c>
      <c r="G6" s="5"/>
    </row>
    <row r="7" spans="1:7" ht="13.5" thickTop="1">
      <c r="A7" s="85"/>
      <c r="B7" s="85"/>
      <c r="C7" s="86"/>
      <c r="D7" s="98"/>
      <c r="E7" s="88"/>
      <c r="F7" s="90"/>
      <c r="G7" s="5"/>
    </row>
    <row r="8" spans="1:7" ht="15">
      <c r="A8" s="8" t="s">
        <v>10</v>
      </c>
      <c r="B8" s="6"/>
      <c r="C8" s="9"/>
      <c r="D8" s="10"/>
      <c r="E8" s="11"/>
      <c r="F8" s="12"/>
      <c r="G8" s="5"/>
    </row>
    <row r="9" spans="1:7" ht="12.75">
      <c r="A9" s="13" t="s">
        <v>11</v>
      </c>
      <c r="B9" s="7" t="s">
        <v>12</v>
      </c>
      <c r="C9" s="14">
        <v>319113</v>
      </c>
      <c r="D9" s="15">
        <f>F9</f>
        <v>3932346.74</v>
      </c>
      <c r="E9" s="15">
        <f>F9</f>
        <v>3932346.74</v>
      </c>
      <c r="F9" s="16">
        <f>1960820.44+1971526.3</f>
        <v>3932346.74</v>
      </c>
      <c r="G9" s="5"/>
    </row>
    <row r="10" spans="1:6" ht="12.75">
      <c r="A10" s="13" t="s">
        <v>13</v>
      </c>
      <c r="B10" s="17" t="s">
        <v>14</v>
      </c>
      <c r="C10" s="14">
        <v>319192</v>
      </c>
      <c r="D10" s="15">
        <v>0</v>
      </c>
      <c r="E10" s="15">
        <v>0</v>
      </c>
      <c r="F10" s="16">
        <v>0</v>
      </c>
    </row>
    <row r="11" spans="1:6" ht="12.75">
      <c r="A11" s="18"/>
      <c r="B11" s="19" t="s">
        <v>9</v>
      </c>
      <c r="C11" s="14"/>
      <c r="D11" s="20">
        <f>SUM(D9:D10)</f>
        <v>3932346.74</v>
      </c>
      <c r="E11" s="20">
        <f>SUM(E9:E10)</f>
        <v>3932346.74</v>
      </c>
      <c r="F11" s="21">
        <f>SUM(F9:F10)</f>
        <v>3932346.74</v>
      </c>
    </row>
    <row r="12" spans="1:7" ht="12.75">
      <c r="A12" s="13" t="s">
        <v>15</v>
      </c>
      <c r="B12" s="6"/>
      <c r="C12" s="22"/>
      <c r="D12" s="23"/>
      <c r="E12" s="24"/>
      <c r="F12" s="24"/>
      <c r="G12" s="5"/>
    </row>
    <row r="13" spans="1:6" ht="12.75">
      <c r="A13" s="13" t="s">
        <v>16</v>
      </c>
      <c r="B13" s="17" t="s">
        <v>17</v>
      </c>
      <c r="C13" s="14">
        <v>339046</v>
      </c>
      <c r="D13" s="15">
        <f>F13</f>
        <v>1389034.96</v>
      </c>
      <c r="E13" s="15">
        <f>F13</f>
        <v>1389034.96</v>
      </c>
      <c r="F13" s="16">
        <f>693110+695924.96</f>
        <v>1389034.96</v>
      </c>
    </row>
    <row r="14" spans="1:7" ht="12.75">
      <c r="A14" s="18"/>
      <c r="B14" s="19"/>
      <c r="C14" s="14"/>
      <c r="D14" s="25"/>
      <c r="E14" s="15"/>
      <c r="F14" s="16"/>
      <c r="G14" s="5"/>
    </row>
    <row r="15" spans="1:6" ht="12.75">
      <c r="A15" s="13" t="s">
        <v>18</v>
      </c>
      <c r="B15" s="26"/>
      <c r="C15" s="27"/>
      <c r="D15" s="28"/>
      <c r="E15" s="29"/>
      <c r="F15" s="30"/>
    </row>
    <row r="16" spans="1:6" ht="12.75">
      <c r="A16" s="13" t="s">
        <v>19</v>
      </c>
      <c r="B16" s="17" t="s">
        <v>20</v>
      </c>
      <c r="C16" s="14">
        <v>339049</v>
      </c>
      <c r="D16" s="15">
        <f>F16</f>
        <v>3038.67</v>
      </c>
      <c r="E16" s="15">
        <f>F16</f>
        <v>3038.67</v>
      </c>
      <c r="F16" s="16">
        <f>1486.61+1552.06</f>
        <v>3038.67</v>
      </c>
    </row>
    <row r="17" spans="1:7" ht="12.75">
      <c r="A17" s="18"/>
      <c r="B17" s="31"/>
      <c r="C17" s="32"/>
      <c r="D17" s="33"/>
      <c r="E17" s="34"/>
      <c r="F17" s="35"/>
      <c r="G17" s="5"/>
    </row>
    <row r="18" spans="1:7" ht="12.75">
      <c r="A18" s="36" t="s">
        <v>21</v>
      </c>
      <c r="B18" s="37"/>
      <c r="C18" s="22"/>
      <c r="D18" s="23"/>
      <c r="E18" s="38"/>
      <c r="F18" s="39"/>
      <c r="G18" s="5"/>
    </row>
    <row r="19" spans="1:7" ht="12.75">
      <c r="A19" s="40" t="s">
        <v>22</v>
      </c>
      <c r="B19" s="37" t="s">
        <v>23</v>
      </c>
      <c r="C19" s="14">
        <v>339014</v>
      </c>
      <c r="D19" s="41">
        <v>456000</v>
      </c>
      <c r="E19" s="42">
        <f>31981.87+32159.64</f>
        <v>64141.509999999995</v>
      </c>
      <c r="F19" s="43">
        <f>E19</f>
        <v>64141.509999999995</v>
      </c>
      <c r="G19" s="5"/>
    </row>
    <row r="20" spans="1:7" ht="12.75">
      <c r="A20" s="40" t="s">
        <v>24</v>
      </c>
      <c r="B20" s="37" t="s">
        <v>25</v>
      </c>
      <c r="C20" s="14">
        <v>339030</v>
      </c>
      <c r="D20" s="44">
        <f>17445+33717.5</f>
        <v>51162.5</v>
      </c>
      <c r="E20" s="45">
        <f>8750+1363.85</f>
        <v>10113.85</v>
      </c>
      <c r="F20" s="42">
        <f>8750+105</f>
        <v>8855</v>
      </c>
      <c r="G20" s="5"/>
    </row>
    <row r="21" spans="1:7" ht="12.75">
      <c r="A21" s="40"/>
      <c r="B21" s="37" t="s">
        <v>26</v>
      </c>
      <c r="C21" s="14">
        <v>339031</v>
      </c>
      <c r="D21" s="41">
        <v>0</v>
      </c>
      <c r="E21" s="42">
        <v>0</v>
      </c>
      <c r="F21" s="43">
        <v>0</v>
      </c>
      <c r="G21" s="5"/>
    </row>
    <row r="22" spans="1:7" ht="12.75">
      <c r="A22" s="40"/>
      <c r="B22" s="37" t="s">
        <v>27</v>
      </c>
      <c r="C22" s="14">
        <v>339033</v>
      </c>
      <c r="D22" s="41">
        <f>100000+112897.21</f>
        <v>212897.21000000002</v>
      </c>
      <c r="E22" s="42">
        <v>7800.31</v>
      </c>
      <c r="F22" s="43">
        <v>7800.31</v>
      </c>
      <c r="G22" s="5"/>
    </row>
    <row r="23" spans="1:6" ht="12.75">
      <c r="A23" s="40"/>
      <c r="B23" s="37" t="s">
        <v>28</v>
      </c>
      <c r="C23" s="14">
        <v>339035</v>
      </c>
      <c r="D23" s="46">
        <v>0</v>
      </c>
      <c r="E23" s="42">
        <v>0</v>
      </c>
      <c r="F23" s="43">
        <v>0</v>
      </c>
    </row>
    <row r="24" spans="1:6" ht="12.75">
      <c r="A24" s="40"/>
      <c r="B24" s="37" t="s">
        <v>29</v>
      </c>
      <c r="C24" s="14">
        <v>339036</v>
      </c>
      <c r="D24" s="41">
        <v>9000</v>
      </c>
      <c r="E24" s="42">
        <v>3000</v>
      </c>
      <c r="F24" s="43">
        <v>3000</v>
      </c>
    </row>
    <row r="25" spans="1:6" ht="12.75">
      <c r="A25" s="40"/>
      <c r="B25" s="37" t="s">
        <v>30</v>
      </c>
      <c r="C25" s="14">
        <v>339037</v>
      </c>
      <c r="D25" s="41">
        <f>1679555.5+1238864.6</f>
        <v>2918420.1</v>
      </c>
      <c r="E25" s="42">
        <v>21338.33</v>
      </c>
      <c r="F25" s="43">
        <v>0</v>
      </c>
    </row>
    <row r="26" spans="1:6" ht="12.75">
      <c r="A26" s="40"/>
      <c r="B26" s="37" t="s">
        <v>31</v>
      </c>
      <c r="C26" s="14">
        <v>339039</v>
      </c>
      <c r="D26" s="41">
        <f>3820651.46+934865.5</f>
        <v>4755516.96</v>
      </c>
      <c r="E26" s="15">
        <f>50128.88+366691.94</f>
        <v>416820.82</v>
      </c>
      <c r="F26" s="16">
        <f>32871.88+343313.72</f>
        <v>376185.6</v>
      </c>
    </row>
    <row r="27" spans="1:6" ht="12.75">
      <c r="A27" s="40"/>
      <c r="B27" s="37" t="s">
        <v>32</v>
      </c>
      <c r="C27" s="14">
        <v>339047</v>
      </c>
      <c r="D27" s="41">
        <f>1667.28+99</f>
        <v>1766.28</v>
      </c>
      <c r="E27" s="15">
        <f>33+265.44</f>
        <v>298.44</v>
      </c>
      <c r="F27" s="16">
        <f>33+265.44</f>
        <v>298.44</v>
      </c>
    </row>
    <row r="28" spans="1:6" ht="12.75">
      <c r="A28" s="40"/>
      <c r="B28" s="37" t="s">
        <v>33</v>
      </c>
      <c r="C28" s="14">
        <v>339049</v>
      </c>
      <c r="D28" s="41">
        <f>92546-4039.2</f>
        <v>88506.8</v>
      </c>
      <c r="E28" s="42">
        <v>3776</v>
      </c>
      <c r="F28" s="43">
        <v>3776</v>
      </c>
    </row>
    <row r="29" spans="1:6" ht="12.75">
      <c r="A29" s="40"/>
      <c r="B29" s="37" t="s">
        <v>34</v>
      </c>
      <c r="C29" s="14">
        <v>339092</v>
      </c>
      <c r="D29" s="41">
        <f>19586.79+14932.75</f>
        <v>34519.54</v>
      </c>
      <c r="E29" s="42">
        <f>19586.79+14932.75</f>
        <v>34519.54</v>
      </c>
      <c r="F29" s="43">
        <f>19586.79+14932.75</f>
        <v>34519.54</v>
      </c>
    </row>
    <row r="30" spans="1:6" ht="12.75">
      <c r="A30" s="40"/>
      <c r="B30" s="37" t="s">
        <v>35</v>
      </c>
      <c r="C30" s="14">
        <v>339093</v>
      </c>
      <c r="D30" s="41">
        <f>915600+6000</f>
        <v>921600</v>
      </c>
      <c r="E30" s="42">
        <f>1300+64042.49</f>
        <v>65342.49</v>
      </c>
      <c r="F30" s="43">
        <f>1300+64042.49</f>
        <v>65342.49</v>
      </c>
    </row>
    <row r="31" spans="1:6" ht="12.75">
      <c r="A31" s="40"/>
      <c r="B31" s="37" t="s">
        <v>36</v>
      </c>
      <c r="C31" s="14">
        <v>339139</v>
      </c>
      <c r="D31" s="41">
        <v>48000</v>
      </c>
      <c r="E31" s="15">
        <v>1184.43</v>
      </c>
      <c r="F31" s="16">
        <v>1184.43</v>
      </c>
    </row>
    <row r="32" spans="1:6" ht="12.75">
      <c r="A32" s="40"/>
      <c r="B32" s="37" t="s">
        <v>37</v>
      </c>
      <c r="C32" s="14">
        <v>449052</v>
      </c>
      <c r="D32" s="41">
        <f>7431.38+32746</f>
        <v>40177.38</v>
      </c>
      <c r="E32" s="42">
        <v>0</v>
      </c>
      <c r="F32" s="43">
        <v>0</v>
      </c>
    </row>
    <row r="33" spans="1:6" ht="12.75">
      <c r="A33" s="47"/>
      <c r="B33" s="48" t="s">
        <v>9</v>
      </c>
      <c r="C33" s="49"/>
      <c r="D33" s="50">
        <f>SUM(D19:D32)</f>
        <v>9537566.77</v>
      </c>
      <c r="E33" s="51">
        <f>SUM(E19:E32)</f>
        <v>628335.7200000001</v>
      </c>
      <c r="F33" s="21">
        <f>SUM(F19:F32)</f>
        <v>565103.3200000001</v>
      </c>
    </row>
    <row r="34" spans="1:13" ht="12.75">
      <c r="A34" s="13" t="s">
        <v>38</v>
      </c>
      <c r="B34" s="26"/>
      <c r="C34" s="27"/>
      <c r="D34" s="27"/>
      <c r="E34" s="29"/>
      <c r="F34" s="30"/>
      <c r="G34" s="5"/>
      <c r="M34" s="52"/>
    </row>
    <row r="35" spans="1:6" ht="12.75">
      <c r="A35" s="13" t="s">
        <v>39</v>
      </c>
      <c r="B35" s="17" t="str">
        <f>B19</f>
        <v>Diárias pessoal civil no país</v>
      </c>
      <c r="C35" s="14">
        <v>339014</v>
      </c>
      <c r="D35" s="53">
        <v>180000</v>
      </c>
      <c r="E35" s="15">
        <f>3596.87+4578.21</f>
        <v>8175.08</v>
      </c>
      <c r="F35" s="16">
        <f>3596.87+4578.21</f>
        <v>8175.08</v>
      </c>
    </row>
    <row r="36" spans="1:6" ht="12.75">
      <c r="A36" s="13" t="s">
        <v>40</v>
      </c>
      <c r="B36" s="17" t="s">
        <v>25</v>
      </c>
      <c r="C36" s="14">
        <v>339030</v>
      </c>
      <c r="D36" s="54">
        <v>0</v>
      </c>
      <c r="E36" s="15">
        <v>0</v>
      </c>
      <c r="F36" s="16">
        <v>0</v>
      </c>
    </row>
    <row r="37" spans="1:7" ht="12.75">
      <c r="A37" s="13"/>
      <c r="B37" s="17" t="str">
        <f>B22</f>
        <v>Passagens e despesas c/ locomoção</v>
      </c>
      <c r="C37" s="14">
        <v>339033</v>
      </c>
      <c r="D37" s="53">
        <f>65000+85000</f>
        <v>150000</v>
      </c>
      <c r="E37" s="15">
        <v>1643.2</v>
      </c>
      <c r="F37" s="16">
        <v>1643.2</v>
      </c>
      <c r="G37" s="5"/>
    </row>
    <row r="38" spans="1:6" ht="12.75">
      <c r="A38" s="13"/>
      <c r="B38" s="17" t="str">
        <f>B24</f>
        <v>Outros serv. terceiros - pessoa física</v>
      </c>
      <c r="C38" s="14">
        <v>339036</v>
      </c>
      <c r="D38" s="53">
        <v>1000</v>
      </c>
      <c r="E38" s="15">
        <v>1000</v>
      </c>
      <c r="F38" s="16">
        <v>1000</v>
      </c>
    </row>
    <row r="39" spans="1:6" ht="12.75">
      <c r="A39" s="13"/>
      <c r="B39" s="17" t="s">
        <v>8</v>
      </c>
      <c r="C39" s="14">
        <v>339039</v>
      </c>
      <c r="D39" s="53">
        <v>30650</v>
      </c>
      <c r="E39" s="15">
        <v>3900</v>
      </c>
      <c r="F39" s="16">
        <v>3900</v>
      </c>
    </row>
    <row r="40" spans="1:6" ht="12.75">
      <c r="A40" s="13"/>
      <c r="B40" s="17" t="s">
        <v>34</v>
      </c>
      <c r="C40" s="14">
        <v>339092</v>
      </c>
      <c r="D40" s="53">
        <v>0</v>
      </c>
      <c r="E40" s="15">
        <v>0</v>
      </c>
      <c r="F40" s="16">
        <v>0</v>
      </c>
    </row>
    <row r="41" spans="1:7" ht="12.75">
      <c r="A41" s="13"/>
      <c r="B41" s="17" t="s">
        <v>35</v>
      </c>
      <c r="C41" s="14">
        <v>339093</v>
      </c>
      <c r="D41" s="55">
        <v>2500</v>
      </c>
      <c r="E41" s="15">
        <v>0</v>
      </c>
      <c r="F41" s="16">
        <v>0</v>
      </c>
      <c r="G41" s="5"/>
    </row>
    <row r="42" spans="1:6" ht="12.75">
      <c r="A42" s="18"/>
      <c r="B42" s="56" t="s">
        <v>9</v>
      </c>
      <c r="C42" s="57"/>
      <c r="D42" s="58">
        <f>SUM(D35:D41)</f>
        <v>364150</v>
      </c>
      <c r="E42" s="20">
        <f>SUM(E35:E41)</f>
        <v>14718.28</v>
      </c>
      <c r="F42" s="59">
        <f>SUM(F35:F41)</f>
        <v>14718.28</v>
      </c>
    </row>
    <row r="43" spans="1:7" ht="12.75">
      <c r="A43" s="66" t="s">
        <v>42</v>
      </c>
      <c r="B43" s="26"/>
      <c r="C43" s="27"/>
      <c r="D43" s="68"/>
      <c r="E43" s="29"/>
      <c r="F43" s="30"/>
      <c r="G43" s="5"/>
    </row>
    <row r="44" spans="1:6" ht="12.75">
      <c r="A44" s="13" t="s">
        <v>43</v>
      </c>
      <c r="B44" s="17" t="s">
        <v>44</v>
      </c>
      <c r="C44" s="14">
        <v>339008</v>
      </c>
      <c r="D44" s="67">
        <f>F44</f>
        <v>192703.5</v>
      </c>
      <c r="E44" s="15">
        <f>F44</f>
        <v>192703.5</v>
      </c>
      <c r="F44" s="16">
        <f>74800+117903.5</f>
        <v>192703.5</v>
      </c>
    </row>
    <row r="45" spans="1:6" ht="12.75">
      <c r="A45" s="18"/>
      <c r="B45" s="19"/>
      <c r="C45" s="14"/>
      <c r="D45" s="69"/>
      <c r="E45" s="15"/>
      <c r="F45" s="70"/>
    </row>
    <row r="46" spans="1:7" ht="12.75">
      <c r="A46" s="13" t="s">
        <v>45</v>
      </c>
      <c r="B46" s="26"/>
      <c r="C46" s="27"/>
      <c r="D46" s="27"/>
      <c r="E46" s="29"/>
      <c r="F46" s="30"/>
      <c r="G46" s="5"/>
    </row>
    <row r="47" spans="1:7" ht="12.75">
      <c r="A47" s="13" t="s">
        <v>46</v>
      </c>
      <c r="B47" s="17" t="s">
        <v>25</v>
      </c>
      <c r="C47" s="14">
        <v>339030</v>
      </c>
      <c r="D47" s="53">
        <v>1736.26</v>
      </c>
      <c r="E47" s="15">
        <v>855</v>
      </c>
      <c r="F47" s="15">
        <v>855</v>
      </c>
      <c r="G47" s="5"/>
    </row>
    <row r="48" spans="1:7" ht="12.75">
      <c r="A48" s="13"/>
      <c r="B48" s="17" t="s">
        <v>47</v>
      </c>
      <c r="C48" s="14">
        <v>339039</v>
      </c>
      <c r="D48" s="53">
        <v>3496.92</v>
      </c>
      <c r="E48" s="15">
        <v>0</v>
      </c>
      <c r="F48" s="15">
        <v>0</v>
      </c>
      <c r="G48" s="5"/>
    </row>
    <row r="49" spans="1:6" ht="12.75">
      <c r="A49" s="13"/>
      <c r="B49" s="17" t="s">
        <v>34</v>
      </c>
      <c r="C49" s="14">
        <v>339092</v>
      </c>
      <c r="D49" s="54">
        <f>F49</f>
        <v>3492</v>
      </c>
      <c r="E49" s="15">
        <f>F49</f>
        <v>3492</v>
      </c>
      <c r="F49" s="15">
        <v>3492</v>
      </c>
    </row>
    <row r="50" spans="1:6" ht="12.75">
      <c r="A50" s="13"/>
      <c r="B50" s="17" t="s">
        <v>35</v>
      </c>
      <c r="C50" s="14">
        <v>339093</v>
      </c>
      <c r="D50" s="60">
        <f>F50</f>
        <v>515501.11</v>
      </c>
      <c r="E50" s="15">
        <f>F50</f>
        <v>515501.11</v>
      </c>
      <c r="F50" s="15">
        <f>254838.74+260662.37</f>
        <v>515501.11</v>
      </c>
    </row>
    <row r="51" spans="1:6" ht="12.75">
      <c r="A51" s="18"/>
      <c r="B51" s="19" t="s">
        <v>9</v>
      </c>
      <c r="C51" s="14"/>
      <c r="D51" s="71">
        <f>SUM(D47:D50)</f>
        <v>524226.29</v>
      </c>
      <c r="E51" s="71">
        <f>SUM(E47:E50)</f>
        <v>519848.11</v>
      </c>
      <c r="F51" s="59">
        <f>SUM(F47:F50)</f>
        <v>519848.11</v>
      </c>
    </row>
    <row r="52" spans="1:6" ht="12.75">
      <c r="A52" s="72" t="s">
        <v>48</v>
      </c>
      <c r="B52" s="81" t="s">
        <v>68</v>
      </c>
      <c r="C52" s="27">
        <v>319091</v>
      </c>
      <c r="D52" s="61">
        <v>381473.54</v>
      </c>
      <c r="E52" s="29">
        <v>0</v>
      </c>
      <c r="F52" s="30">
        <v>0</v>
      </c>
    </row>
    <row r="53" spans="1:6" ht="12.75">
      <c r="A53" s="40" t="s">
        <v>49</v>
      </c>
      <c r="B53" s="17" t="str">
        <f>B52</f>
        <v>Sentenças Judiciais</v>
      </c>
      <c r="C53" s="14">
        <v>319191</v>
      </c>
      <c r="D53" s="41">
        <v>18526.46</v>
      </c>
      <c r="E53" s="15">
        <v>0</v>
      </c>
      <c r="F53" s="16">
        <v>0</v>
      </c>
    </row>
    <row r="54" spans="1:6" ht="12.75">
      <c r="A54" s="47"/>
      <c r="B54" s="73" t="s">
        <v>9</v>
      </c>
      <c r="C54" s="32"/>
      <c r="D54" s="74">
        <f>SUM(D52:D53)</f>
        <v>400000</v>
      </c>
      <c r="E54" s="74">
        <f>SUM(E52:E53)</f>
        <v>0</v>
      </c>
      <c r="F54" s="74">
        <f>SUM(F52:F53)</f>
        <v>0</v>
      </c>
    </row>
    <row r="55" spans="1:6" ht="12.75">
      <c r="A55" s="40"/>
      <c r="B55" s="19"/>
      <c r="C55" s="14"/>
      <c r="D55" s="41"/>
      <c r="E55" s="75"/>
      <c r="F55" s="16"/>
    </row>
    <row r="56" spans="1:6" ht="12.75">
      <c r="A56" s="76" t="s">
        <v>50</v>
      </c>
      <c r="B56" s="17" t="s">
        <v>51</v>
      </c>
      <c r="C56" s="14">
        <v>319001</v>
      </c>
      <c r="D56" s="15">
        <f>F56</f>
        <v>8644394.149999999</v>
      </c>
      <c r="E56" s="60">
        <f>F56</f>
        <v>8644394.149999999</v>
      </c>
      <c r="F56" s="15">
        <f>5187749.1+3456645.05</f>
        <v>8644394.149999999</v>
      </c>
    </row>
    <row r="57" spans="1:6" ht="12.75">
      <c r="A57" s="76" t="s">
        <v>52</v>
      </c>
      <c r="B57" s="17" t="s">
        <v>53</v>
      </c>
      <c r="C57" s="14">
        <v>319003</v>
      </c>
      <c r="D57" s="15">
        <f>F57</f>
        <v>2167331.6</v>
      </c>
      <c r="E57" s="60">
        <f>F57</f>
        <v>2167331.6</v>
      </c>
      <c r="F57" s="15">
        <f>1298670.24+868661.36</f>
        <v>2167331.6</v>
      </c>
    </row>
    <row r="58" spans="1:6" ht="12.75">
      <c r="A58" s="76" t="s">
        <v>54</v>
      </c>
      <c r="B58" s="17" t="s">
        <v>44</v>
      </c>
      <c r="C58" s="14">
        <v>319008</v>
      </c>
      <c r="D58" s="15">
        <f>F58</f>
        <v>0</v>
      </c>
      <c r="E58" s="60">
        <f>F58</f>
        <v>0</v>
      </c>
      <c r="F58" s="15">
        <v>0</v>
      </c>
    </row>
    <row r="59" spans="1:6" ht="12.75">
      <c r="A59" s="40"/>
      <c r="B59" s="17" t="s">
        <v>41</v>
      </c>
      <c r="C59" s="14">
        <v>319091</v>
      </c>
      <c r="D59" s="15">
        <f>F59</f>
        <v>101821.79000000001</v>
      </c>
      <c r="E59" s="60">
        <f>F59</f>
        <v>101821.79000000001</v>
      </c>
      <c r="F59" s="15">
        <f>61093.06+40728.73</f>
        <v>101821.79000000001</v>
      </c>
    </row>
    <row r="60" spans="1:6" ht="12.75">
      <c r="A60" s="40"/>
      <c r="B60" s="17" t="s">
        <v>14</v>
      </c>
      <c r="C60" s="14">
        <v>319092</v>
      </c>
      <c r="D60" s="15">
        <f>F60</f>
        <v>0</v>
      </c>
      <c r="E60" s="60">
        <f>F60</f>
        <v>0</v>
      </c>
      <c r="F60" s="15">
        <v>0</v>
      </c>
    </row>
    <row r="61" spans="1:6" ht="12.75">
      <c r="A61" s="47"/>
      <c r="B61" s="56" t="s">
        <v>9</v>
      </c>
      <c r="C61" s="62"/>
      <c r="D61" s="63">
        <f>SUM(D56:D60)</f>
        <v>10913547.539999997</v>
      </c>
      <c r="E61" s="63">
        <f>SUM(E56:E60)</f>
        <v>10913547.539999997</v>
      </c>
      <c r="F61" s="63">
        <f>SUM(F56:F60)</f>
        <v>10913547.539999997</v>
      </c>
    </row>
    <row r="62" spans="1:6" ht="12.75">
      <c r="A62" s="76" t="s">
        <v>55</v>
      </c>
      <c r="B62" s="19"/>
      <c r="C62" s="64"/>
      <c r="D62" s="65"/>
      <c r="E62" s="65"/>
      <c r="F62" s="65"/>
    </row>
    <row r="63" spans="1:6" ht="12.75">
      <c r="A63" s="76" t="s">
        <v>56</v>
      </c>
      <c r="B63" s="17" t="s">
        <v>57</v>
      </c>
      <c r="C63" s="14">
        <v>339039</v>
      </c>
      <c r="D63" s="44">
        <v>25340</v>
      </c>
      <c r="E63" s="44">
        <v>7780</v>
      </c>
      <c r="F63" s="44">
        <v>1000</v>
      </c>
    </row>
    <row r="64" spans="1:6" ht="12.75">
      <c r="A64" s="77" t="s">
        <v>58</v>
      </c>
      <c r="B64" s="73"/>
      <c r="C64" s="62"/>
      <c r="D64" s="63"/>
      <c r="E64" s="63"/>
      <c r="F64" s="63"/>
    </row>
    <row r="65" spans="1:6" ht="12.75">
      <c r="A65" s="8" t="s">
        <v>59</v>
      </c>
      <c r="B65" s="26"/>
      <c r="C65" s="27"/>
      <c r="D65" s="28"/>
      <c r="E65" s="29"/>
      <c r="F65" s="30"/>
    </row>
    <row r="66" spans="1:6" ht="12.75">
      <c r="A66" s="13" t="s">
        <v>60</v>
      </c>
      <c r="B66" s="17" t="s">
        <v>44</v>
      </c>
      <c r="C66" s="14">
        <v>319008</v>
      </c>
      <c r="D66" s="15">
        <v>0</v>
      </c>
      <c r="E66" s="15">
        <v>0</v>
      </c>
      <c r="F66" s="16">
        <v>0</v>
      </c>
    </row>
    <row r="67" spans="1:6" ht="12.75">
      <c r="A67" s="13" t="s">
        <v>61</v>
      </c>
      <c r="B67" s="17" t="s">
        <v>62</v>
      </c>
      <c r="C67" s="14">
        <v>319011</v>
      </c>
      <c r="D67" s="15">
        <f aca="true" t="shared" si="0" ref="D67:D72">F67</f>
        <v>28268177.75</v>
      </c>
      <c r="E67" s="15">
        <f aca="true" t="shared" si="1" ref="E67:E72">F67</f>
        <v>28268177.75</v>
      </c>
      <c r="F67" s="16">
        <f>17549089.51+10719088.24</f>
        <v>28268177.75</v>
      </c>
    </row>
    <row r="68" spans="1:6" ht="12.75">
      <c r="A68" s="13"/>
      <c r="B68" s="17" t="s">
        <v>63</v>
      </c>
      <c r="C68" s="14">
        <v>319013</v>
      </c>
      <c r="D68" s="15">
        <f t="shared" si="0"/>
        <v>8016.83</v>
      </c>
      <c r="E68" s="15">
        <f t="shared" si="1"/>
        <v>8016.83</v>
      </c>
      <c r="F68" s="16">
        <f>3947.84+4068.99</f>
        <v>8016.83</v>
      </c>
    </row>
    <row r="69" spans="1:6" ht="12.75">
      <c r="A69" s="13"/>
      <c r="B69" s="17" t="s">
        <v>64</v>
      </c>
      <c r="C69" s="14">
        <v>319016</v>
      </c>
      <c r="D69" s="15">
        <f t="shared" si="0"/>
        <v>142899.45</v>
      </c>
      <c r="E69" s="15">
        <f t="shared" si="1"/>
        <v>142899.45</v>
      </c>
      <c r="F69" s="16">
        <v>142899.45</v>
      </c>
    </row>
    <row r="70" spans="1:6" ht="12.75">
      <c r="A70" s="13"/>
      <c r="B70" s="17" t="s">
        <v>34</v>
      </c>
      <c r="C70" s="14">
        <v>319092</v>
      </c>
      <c r="D70" s="15">
        <f t="shared" si="0"/>
        <v>352608.05</v>
      </c>
      <c r="E70" s="15">
        <f t="shared" si="1"/>
        <v>352608.05</v>
      </c>
      <c r="F70" s="16">
        <f>313243.85+39364.2</f>
        <v>352608.05</v>
      </c>
    </row>
    <row r="71" spans="1:6" ht="12.75">
      <c r="A71" s="13"/>
      <c r="B71" s="17" t="s">
        <v>65</v>
      </c>
      <c r="C71" s="14">
        <v>319113</v>
      </c>
      <c r="D71" s="15">
        <f t="shared" si="0"/>
        <v>97015.6</v>
      </c>
      <c r="E71" s="15">
        <f t="shared" si="1"/>
        <v>97015.6</v>
      </c>
      <c r="F71" s="16">
        <f>49848.84+47166.76</f>
        <v>97015.6</v>
      </c>
    </row>
    <row r="72" spans="1:6" ht="12.75">
      <c r="A72" s="13"/>
      <c r="B72" s="17" t="s">
        <v>14</v>
      </c>
      <c r="C72" s="14">
        <v>319192</v>
      </c>
      <c r="D72" s="15">
        <f t="shared" si="0"/>
        <v>250.71</v>
      </c>
      <c r="E72" s="15">
        <f t="shared" si="1"/>
        <v>250.71</v>
      </c>
      <c r="F72" s="16">
        <v>250.71</v>
      </c>
    </row>
    <row r="73" spans="1:6" ht="12.75">
      <c r="A73" s="18"/>
      <c r="B73" s="56" t="s">
        <v>9</v>
      </c>
      <c r="C73" s="14"/>
      <c r="D73" s="20">
        <f>SUM(D66:D72)</f>
        <v>28868968.39</v>
      </c>
      <c r="E73" s="20">
        <f>SUM(E66:E72)</f>
        <v>28868968.39</v>
      </c>
      <c r="F73" s="20">
        <f>SUM(F66:F72)</f>
        <v>28868968.39</v>
      </c>
    </row>
    <row r="74" spans="1:6" ht="13.5" customHeight="1" thickBot="1">
      <c r="A74" s="92" t="s">
        <v>66</v>
      </c>
      <c r="B74" s="91"/>
      <c r="C74" s="92"/>
      <c r="D74" s="95">
        <f>SUM(D11+D13+D16+D33+D42+D44+D51+D54+D61+D63+D73)</f>
        <v>56150922.86</v>
      </c>
      <c r="E74" s="95">
        <f>SUM(E11+E13+E16+E33+E42+E44+E51+E54+E61+E63+E73)</f>
        <v>46470321.91</v>
      </c>
      <c r="F74" s="95">
        <f>SUM(F11+F13+F16+F33+F42+F44+F51+F54+F61+F63+F73)</f>
        <v>46400309.51</v>
      </c>
    </row>
    <row r="75" spans="1:6" ht="14.25" customHeight="1" thickBot="1" thickTop="1">
      <c r="A75" s="94"/>
      <c r="B75" s="93"/>
      <c r="C75" s="94"/>
      <c r="D75" s="96"/>
      <c r="E75" s="96"/>
      <c r="F75" s="96"/>
    </row>
    <row r="76" spans="1:2" ht="16.5" thickTop="1">
      <c r="A76" s="78"/>
      <c r="B76" s="79"/>
    </row>
    <row r="77" ht="12.75">
      <c r="A77" s="80" t="s">
        <v>67</v>
      </c>
    </row>
    <row r="80" ht="12.75">
      <c r="B80" s="5"/>
    </row>
    <row r="82" ht="12.75">
      <c r="B82" s="5"/>
    </row>
  </sheetData>
  <sheetProtection password="AD3D" sheet="1" objects="1" scenarios="1" selectLockedCells="1" selectUnlockedCells="1"/>
  <mergeCells count="13">
    <mergeCell ref="B74:C75"/>
    <mergeCell ref="A74:A75"/>
    <mergeCell ref="A3:F3"/>
    <mergeCell ref="A4:F4"/>
    <mergeCell ref="E74:E75"/>
    <mergeCell ref="F74:F75"/>
    <mergeCell ref="D6:D7"/>
    <mergeCell ref="D74:D75"/>
    <mergeCell ref="A1:F1"/>
    <mergeCell ref="A2:F2"/>
    <mergeCell ref="A6:C7"/>
    <mergeCell ref="E6:E7"/>
    <mergeCell ref="F6:F7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ignoredErrors>
    <ignoredError sqref="F7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Regional do Trabalho 7a Região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REGIONAL DO TRABALHO</dc:creator>
  <cp:keywords/>
  <dc:description/>
  <cp:lastModifiedBy>TRIBUNAL REGIONAL DO TRABALHO</cp:lastModifiedBy>
  <dcterms:created xsi:type="dcterms:W3CDTF">2012-03-07T17:09:02Z</dcterms:created>
  <dcterms:modified xsi:type="dcterms:W3CDTF">2012-03-08T13:43:04Z</dcterms:modified>
  <cp:category/>
  <cp:version/>
  <cp:contentType/>
  <cp:contentStatus/>
</cp:coreProperties>
</file>