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UTUBRO" sheetId="1" r:id="rId1"/>
  </sheets>
  <definedNames>
    <definedName name="_xlnm.Print_Area" localSheetId="0">'OUTUBRO'!$A$1:$O$22</definedName>
  </definedNames>
  <calcPr fullCalcOnLoad="1"/>
</workbook>
</file>

<file path=xl/sharedStrings.xml><?xml version="1.0" encoding="utf-8"?>
<sst xmlns="http://schemas.openxmlformats.org/spreadsheetml/2006/main" count="43" uniqueCount="39">
  <si>
    <t>Execução da Despesa – PROGRAMA</t>
  </si>
  <si>
    <t>(Exercício Financeiro 2011 - acumulado até OUTUBRO)</t>
  </si>
  <si>
    <t>DIVISÃO DE CONTABILIDADE  -  DICON</t>
  </si>
  <si>
    <t xml:space="preserve">Unidade Gestora: 080004 / TRT - 7ª Região                      </t>
  </si>
  <si>
    <t xml:space="preserve">PROGRAMAS </t>
  </si>
  <si>
    <t>ORÇAMENTO AUTORIZADO</t>
  </si>
  <si>
    <t>VALORES LIQUIDADOS</t>
  </si>
  <si>
    <t>EXEC. ORÇAM. I / F</t>
  </si>
  <si>
    <t>VALORES PAGOS</t>
  </si>
  <si>
    <t>EXEC. FINANC.      M / F</t>
  </si>
  <si>
    <t>A</t>
  </si>
  <si>
    <t>B</t>
  </si>
  <si>
    <t>C</t>
  </si>
  <si>
    <t>D</t>
  </si>
  <si>
    <t>E</t>
  </si>
  <si>
    <t>F = A + B + C - D - E</t>
  </si>
  <si>
    <t>EXERCÍCIOS</t>
  </si>
  <si>
    <t>K/E</t>
  </si>
  <si>
    <t>G</t>
  </si>
  <si>
    <t>H</t>
  </si>
  <si>
    <t>I = G + H</t>
  </si>
  <si>
    <t>J</t>
  </si>
  <si>
    <t>L</t>
  </si>
  <si>
    <t>M = J + L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</si>
  <si>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</si>
  <si>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</si>
  <si>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</si>
  <si>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</si>
  <si>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</si>
  <si>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</si>
  <si>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ANTERIORES</t>
  </si>
  <si>
    <t>CORRENTE</t>
  </si>
  <si>
    <t>TOTAL</t>
  </si>
  <si>
    <t xml:space="preserve">0089 – Previdência de Inativos e Pensionistas da União </t>
  </si>
  <si>
    <t>0571 – Prestação Jurisdicional Trabalhista</t>
  </si>
  <si>
    <t>0901 - Operações Especiais: Cumprimento de Sentenças</t>
  </si>
  <si>
    <t>Total</t>
  </si>
  <si>
    <t>Fonte: SIAFI - DICON</t>
  </si>
  <si>
    <t>NOTA: Do total de créditos descentralizados no programa 0901, R$ 1.082.107,00 são advindos da Adm. Direta dos quais R$ 400.000,00 são referentes a SPV e R$ 3.737.053,00  oriundos da Adm. Indireta.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</si>
</sst>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R$ &quot;* #,##0.000_);_(&quot;R$ &quot;* \(#,##0.000\);_(&quot;R$ &quot;* &quot;-&quot;??_);_(@_)"/>
    <numFmt numFmtId="168" formatCode="_(&quot;R$ &quot;* #,##0.0000_);_(&quot;R$ &quot;* \(#,##0.0000\);_(&quot;R$ &quot;* &quot;-&quot;??_);_(@_)"/>
    <numFmt numFmtId="169" formatCode="#,##0.000_);\(#,##0.000\)"/>
    <numFmt numFmtId="170" formatCode="_(* #,##0.0000_);_(* \(#,##0.0000\);_(* &quot;-&quot;????_);_(@_)"/>
    <numFmt numFmtId="171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43" fontId="10" fillId="0" borderId="14" xfId="20" applyFont="1" applyBorder="1" applyAlignment="1">
      <alignment vertical="center"/>
    </xf>
    <xf numFmtId="39" fontId="10" fillId="0" borderId="15" xfId="20" applyNumberFormat="1" applyFont="1" applyBorder="1" applyAlignment="1">
      <alignment vertical="center"/>
    </xf>
    <xf numFmtId="43" fontId="10" fillId="0" borderId="15" xfId="20" applyFont="1" applyBorder="1" applyAlignment="1">
      <alignment vertical="center"/>
    </xf>
    <xf numFmtId="39" fontId="10" fillId="0" borderId="16" xfId="20" applyNumberFormat="1" applyFont="1" applyBorder="1" applyAlignment="1">
      <alignment vertical="center"/>
    </xf>
    <xf numFmtId="43" fontId="10" fillId="0" borderId="5" xfId="20" applyFont="1" applyBorder="1" applyAlignment="1">
      <alignment horizontal="right" vertical="center"/>
    </xf>
    <xf numFmtId="43" fontId="10" fillId="0" borderId="17" xfId="20" applyFont="1" applyBorder="1" applyAlignment="1">
      <alignment vertical="center"/>
    </xf>
    <xf numFmtId="43" fontId="10" fillId="2" borderId="17" xfId="0" applyNumberFormat="1" applyFont="1" applyFill="1" applyBorder="1" applyAlignment="1">
      <alignment horizontal="right" vertical="center"/>
    </xf>
    <xf numFmtId="10" fontId="10" fillId="0" borderId="18" xfId="0" applyNumberFormat="1" applyFont="1" applyFill="1" applyBorder="1" applyAlignment="1">
      <alignment vertical="center" wrapText="1"/>
    </xf>
    <xf numFmtId="10" fontId="10" fillId="0" borderId="19" xfId="0" applyNumberFormat="1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43" fontId="10" fillId="0" borderId="5" xfId="20" applyFont="1" applyBorder="1" applyAlignment="1">
      <alignment vertical="center"/>
    </xf>
    <xf numFmtId="43" fontId="10" fillId="0" borderId="3" xfId="20" applyFont="1" applyBorder="1" applyAlignment="1">
      <alignment vertical="center"/>
    </xf>
    <xf numFmtId="39" fontId="10" fillId="0" borderId="3" xfId="20" applyNumberFormat="1" applyFont="1" applyBorder="1" applyAlignment="1">
      <alignment vertical="center"/>
    </xf>
    <xf numFmtId="39" fontId="10" fillId="0" borderId="21" xfId="20" applyNumberFormat="1" applyFont="1" applyBorder="1" applyAlignment="1">
      <alignment vertical="center"/>
    </xf>
    <xf numFmtId="43" fontId="10" fillId="2" borderId="5" xfId="20" applyFont="1" applyFill="1" applyBorder="1" applyAlignment="1">
      <alignment horizontal="right" vertical="center"/>
    </xf>
    <xf numFmtId="43" fontId="10" fillId="2" borderId="3" xfId="0" applyNumberFormat="1" applyFont="1" applyFill="1" applyBorder="1" applyAlignment="1">
      <alignment vertical="center"/>
    </xf>
    <xf numFmtId="10" fontId="10" fillId="2" borderId="22" xfId="0" applyNumberFormat="1" applyFont="1" applyFill="1" applyBorder="1" applyAlignment="1">
      <alignment vertical="center" wrapText="1"/>
    </xf>
    <xf numFmtId="43" fontId="10" fillId="2" borderId="23" xfId="20" applyFont="1" applyFill="1" applyBorder="1" applyAlignment="1">
      <alignment vertical="center"/>
    </xf>
    <xf numFmtId="43" fontId="10" fillId="2" borderId="3" xfId="20" applyFont="1" applyFill="1" applyBorder="1" applyAlignment="1">
      <alignment vertical="center"/>
    </xf>
    <xf numFmtId="10" fontId="10" fillId="0" borderId="24" xfId="0" applyNumberFormat="1" applyFont="1" applyFill="1" applyBorder="1" applyAlignment="1">
      <alignment vertical="center" wrapText="1"/>
    </xf>
    <xf numFmtId="0" fontId="10" fillId="0" borderId="25" xfId="0" applyFont="1" applyBorder="1" applyAlignment="1">
      <alignment horizontal="left" vertical="justify" wrapText="1"/>
    </xf>
    <xf numFmtId="39" fontId="10" fillId="0" borderId="6" xfId="20" applyNumberFormat="1" applyFont="1" applyBorder="1" applyAlignment="1">
      <alignment vertical="center"/>
    </xf>
    <xf numFmtId="43" fontId="10" fillId="0" borderId="7" xfId="20" applyFont="1" applyBorder="1" applyAlignment="1">
      <alignment vertical="center"/>
    </xf>
    <xf numFmtId="39" fontId="10" fillId="0" borderId="7" xfId="20" applyNumberFormat="1" applyFont="1" applyBorder="1" applyAlignment="1">
      <alignment vertical="center"/>
    </xf>
    <xf numFmtId="43" fontId="10" fillId="0" borderId="26" xfId="20" applyFont="1" applyBorder="1" applyAlignment="1">
      <alignment vertical="center"/>
    </xf>
    <xf numFmtId="39" fontId="10" fillId="0" borderId="5" xfId="20" applyNumberFormat="1" applyFont="1" applyBorder="1" applyAlignment="1">
      <alignment horizontal="right" vertical="center"/>
    </xf>
    <xf numFmtId="43" fontId="10" fillId="2" borderId="27" xfId="0" applyNumberFormat="1" applyFont="1" applyFill="1" applyBorder="1" applyAlignment="1">
      <alignment horizontal="right" vertical="center"/>
    </xf>
    <xf numFmtId="10" fontId="10" fillId="0" borderId="28" xfId="0" applyNumberFormat="1" applyFont="1" applyFill="1" applyBorder="1" applyAlignment="1">
      <alignment vertical="center" wrapText="1"/>
    </xf>
    <xf numFmtId="39" fontId="10" fillId="0" borderId="12" xfId="20" applyNumberFormat="1" applyFont="1" applyBorder="1" applyAlignment="1">
      <alignment vertical="center"/>
    </xf>
    <xf numFmtId="43" fontId="10" fillId="0" borderId="8" xfId="20" applyFont="1" applyBorder="1" applyAlignment="1">
      <alignment vertical="center"/>
    </xf>
    <xf numFmtId="10" fontId="10" fillId="0" borderId="26" xfId="0" applyNumberFormat="1" applyFont="1" applyFill="1" applyBorder="1" applyAlignment="1">
      <alignment vertical="center" wrapText="1"/>
    </xf>
    <xf numFmtId="0" fontId="8" fillId="2" borderId="29" xfId="0" applyFont="1" applyFill="1" applyBorder="1" applyAlignment="1">
      <alignment horizontal="center" vertical="center"/>
    </xf>
    <xf numFmtId="4" fontId="8" fillId="2" borderId="30" xfId="0" applyNumberFormat="1" applyFont="1" applyFill="1" applyBorder="1" applyAlignment="1">
      <alignment vertical="center"/>
    </xf>
    <xf numFmtId="4" fontId="8" fillId="2" borderId="31" xfId="0" applyNumberFormat="1" applyFont="1" applyFill="1" applyBorder="1" applyAlignment="1">
      <alignment vertical="center"/>
    </xf>
    <xf numFmtId="39" fontId="8" fillId="2" borderId="31" xfId="0" applyNumberFormat="1" applyFont="1" applyFill="1" applyBorder="1" applyAlignment="1">
      <alignment vertical="center"/>
    </xf>
    <xf numFmtId="43" fontId="8" fillId="2" borderId="32" xfId="20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10" fontId="8" fillId="2" borderId="34" xfId="0" applyNumberFormat="1" applyFont="1" applyFill="1" applyBorder="1" applyAlignment="1">
      <alignment vertical="center" wrapText="1"/>
    </xf>
    <xf numFmtId="10" fontId="8" fillId="2" borderId="32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3" fontId="5" fillId="0" borderId="0" xfId="20" applyFont="1" applyBorder="1" applyAlignment="1">
      <alignment vertical="center"/>
    </xf>
    <xf numFmtId="4" fontId="8" fillId="2" borderId="35" xfId="0" applyNumberFormat="1" applyFont="1" applyFill="1" applyBorder="1" applyAlignment="1">
      <alignment horizontal="center" vertical="center"/>
    </xf>
    <xf numFmtId="4" fontId="8" fillId="2" borderId="36" xfId="0" applyNumberFormat="1" applyFont="1" applyFill="1" applyBorder="1" applyAlignment="1">
      <alignment horizontal="center" vertical="center"/>
    </xf>
    <xf numFmtId="4" fontId="8" fillId="2" borderId="37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O23"/>
  <sheetViews>
    <sheetView tabSelected="1" view="pageBreakPreview" zoomScale="60" zoomScaleNormal="75" workbookViewId="0" topLeftCell="A4">
      <pane xSplit="1" ySplit="11" topLeftCell="I15" activePane="bottomRight" state="frozen"/>
      <selection pane="topLeft" activeCell="A4" sqref="A4"/>
      <selection pane="topRight" activeCell="B4" sqref="B4"/>
      <selection pane="bottomLeft" activeCell="A15" sqref="A15"/>
      <selection pane="bottomRight" activeCell="Q8" sqref="Q8"/>
    </sheetView>
  </sheetViews>
  <sheetFormatPr defaultColWidth="9.140625" defaultRowHeight="12.75"/>
  <cols>
    <col min="1" max="1" width="37.8515625" style="62" customWidth="1"/>
    <col min="2" max="2" width="28.421875" style="62" customWidth="1"/>
    <col min="3" max="3" width="25.8515625" style="62" customWidth="1"/>
    <col min="4" max="4" width="25.7109375" style="62" customWidth="1"/>
    <col min="5" max="5" width="23.7109375" style="62" customWidth="1"/>
    <col min="6" max="6" width="22.8515625" style="62" customWidth="1"/>
    <col min="7" max="7" width="27.421875" style="62" customWidth="1"/>
    <col min="8" max="8" width="24.421875" style="62" customWidth="1"/>
    <col min="9" max="9" width="28.28125" style="62" customWidth="1"/>
    <col min="10" max="10" width="28.00390625" style="62" customWidth="1"/>
    <col min="11" max="11" width="15.57421875" style="62" customWidth="1"/>
    <col min="12" max="12" width="25.140625" style="62" customWidth="1"/>
    <col min="13" max="13" width="27.28125" style="62" customWidth="1"/>
    <col min="14" max="14" width="34.00390625" style="62" customWidth="1"/>
    <col min="15" max="15" width="19.57421875" style="62" customWidth="1"/>
    <col min="16" max="16384" width="9.140625" style="62" customWidth="1"/>
  </cols>
  <sheetData>
    <row r="1" spans="1:14" s="1" customFormat="1" ht="26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" customFormat="1" ht="26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1" customFormat="1" ht="26.2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3" s="1" customFormat="1" ht="18">
      <c r="A4" s="77"/>
      <c r="B4" s="77"/>
      <c r="C4" s="77"/>
      <c r="D4" s="77"/>
      <c r="E4" s="77"/>
      <c r="F4" s="77"/>
      <c r="G4" s="77"/>
      <c r="H4" s="77"/>
      <c r="I4" s="2"/>
      <c r="K4" s="2"/>
      <c r="L4" s="2"/>
      <c r="M4" s="2"/>
    </row>
    <row r="5" s="1" customFormat="1" ht="18">
      <c r="A5" s="3"/>
    </row>
    <row r="6" spans="1:13" s="1" customFormat="1" ht="61.5" customHeight="1" thickBot="1">
      <c r="A6" s="4" t="s">
        <v>3</v>
      </c>
      <c r="B6" s="4"/>
      <c r="C6" s="4"/>
      <c r="D6" s="4"/>
      <c r="E6" s="4"/>
      <c r="F6" s="4"/>
      <c r="G6" s="4"/>
      <c r="H6" s="4"/>
      <c r="I6" s="4"/>
      <c r="K6" s="4"/>
      <c r="L6" s="4"/>
      <c r="M6" s="4"/>
    </row>
    <row r="7" spans="1:15" s="1" customFormat="1" ht="45.75" customHeight="1">
      <c r="A7" s="65" t="s">
        <v>4</v>
      </c>
      <c r="B7" s="79" t="s">
        <v>5</v>
      </c>
      <c r="C7" s="80"/>
      <c r="D7" s="80"/>
      <c r="E7" s="80"/>
      <c r="F7" s="80"/>
      <c r="G7" s="81"/>
      <c r="H7" s="17" t="s">
        <v>6</v>
      </c>
      <c r="I7" s="17"/>
      <c r="J7" s="82"/>
      <c r="K7" s="73" t="s">
        <v>7</v>
      </c>
      <c r="L7" s="79" t="s">
        <v>8</v>
      </c>
      <c r="M7" s="80"/>
      <c r="N7" s="83"/>
      <c r="O7" s="73" t="s">
        <v>9</v>
      </c>
    </row>
    <row r="8" spans="1:15" s="1" customFormat="1" ht="29.25" customHeight="1">
      <c r="A8" s="66"/>
      <c r="B8" s="84" t="s">
        <v>10</v>
      </c>
      <c r="C8" s="71" t="s">
        <v>11</v>
      </c>
      <c r="D8" s="86" t="s">
        <v>12</v>
      </c>
      <c r="E8" s="71" t="s">
        <v>13</v>
      </c>
      <c r="F8" s="71" t="s">
        <v>14</v>
      </c>
      <c r="G8" s="88" t="s">
        <v>15</v>
      </c>
      <c r="H8" s="68" t="s">
        <v>16</v>
      </c>
      <c r="I8" s="69"/>
      <c r="J8" s="7"/>
      <c r="K8" s="74"/>
      <c r="L8" s="70" t="s">
        <v>16</v>
      </c>
      <c r="M8" s="69"/>
      <c r="N8" s="6" t="s">
        <v>17</v>
      </c>
      <c r="O8" s="75"/>
    </row>
    <row r="9" spans="1:15" s="1" customFormat="1" ht="35.25" customHeight="1">
      <c r="A9" s="66"/>
      <c r="B9" s="85"/>
      <c r="C9" s="72"/>
      <c r="D9" s="87"/>
      <c r="E9" s="72"/>
      <c r="F9" s="72"/>
      <c r="G9" s="89"/>
      <c r="H9" s="8" t="s">
        <v>18</v>
      </c>
      <c r="I9" s="9" t="s">
        <v>19</v>
      </c>
      <c r="J9" s="5" t="s">
        <v>20</v>
      </c>
      <c r="K9" s="75"/>
      <c r="L9" s="10" t="s">
        <v>21</v>
      </c>
      <c r="M9" s="9" t="s">
        <v>22</v>
      </c>
      <c r="N9" s="9" t="s">
        <v>23</v>
      </c>
      <c r="O9" s="75"/>
    </row>
    <row r="10" spans="1:15" s="1" customFormat="1" ht="118.5" customHeight="1" thickBot="1">
      <c r="A10" s="67"/>
      <c r="B10" s="11" t="s">
        <v>24</v>
      </c>
      <c r="C10" s="12" t="s">
        <v>25</v>
      </c>
      <c r="D10" s="12" t="s">
        <v>26</v>
      </c>
      <c r="E10" s="13" t="s">
        <v>27</v>
      </c>
      <c r="F10" s="14" t="s">
        <v>28</v>
      </c>
      <c r="G10" s="15" t="s">
        <v>29</v>
      </c>
      <c r="H10" s="16" t="s">
        <v>30</v>
      </c>
      <c r="I10" s="14" t="s">
        <v>31</v>
      </c>
      <c r="J10" s="14" t="s">
        <v>32</v>
      </c>
      <c r="K10" s="76"/>
      <c r="L10" s="18" t="s">
        <v>30</v>
      </c>
      <c r="M10" s="14" t="s">
        <v>31</v>
      </c>
      <c r="N10" s="14" t="s">
        <v>32</v>
      </c>
      <c r="O10" s="76"/>
    </row>
    <row r="11" spans="1:15" s="1" customFormat="1" ht="79.5" customHeight="1">
      <c r="A11" s="19" t="s">
        <v>33</v>
      </c>
      <c r="B11" s="20">
        <v>54982347</v>
      </c>
      <c r="C11" s="21">
        <v>0</v>
      </c>
      <c r="D11" s="22">
        <f>3954320+185817</f>
        <v>4140137</v>
      </c>
      <c r="E11" s="21">
        <v>0</v>
      </c>
      <c r="F11" s="21">
        <v>0</v>
      </c>
      <c r="G11" s="23">
        <f>B11+C11+D11+E11</f>
        <v>59122484</v>
      </c>
      <c r="H11" s="24">
        <v>3953975.13</v>
      </c>
      <c r="I11" s="25">
        <f>4161568.38+5819832.88+4182287.17+4308465.61+4217167.16+4688592.01+4364545.18+4255305.98+4318694.17+4322915.24</f>
        <v>44639373.78000001</v>
      </c>
      <c r="J11" s="26">
        <f>H11+I11</f>
        <v>48593348.91000001</v>
      </c>
      <c r="K11" s="27">
        <f>J11/G11</f>
        <v>0.8219097984786974</v>
      </c>
      <c r="L11" s="20">
        <v>3953975.13</v>
      </c>
      <c r="M11" s="25">
        <f>4161568.38+5819832.88+4182287.17+4308465.61+4217167.16+4688592.01+4364545.18+4255305.98+4318694.17+4322915.24</f>
        <v>44639373.78000001</v>
      </c>
      <c r="N11" s="22">
        <f>L11+M11</f>
        <v>48593348.91000001</v>
      </c>
      <c r="O11" s="28">
        <f>N11/G11</f>
        <v>0.8219097984786974</v>
      </c>
    </row>
    <row r="12" spans="1:15" s="1" customFormat="1" ht="79.5" customHeight="1">
      <c r="A12" s="29" t="s">
        <v>34</v>
      </c>
      <c r="B12" s="30">
        <f>167362403+13975659</f>
        <v>181338062</v>
      </c>
      <c r="C12" s="31">
        <f>365175+179410+89016+311833.88+37379.98+98593.48+147514.68</f>
        <v>1228923.02</v>
      </c>
      <c r="D12" s="31">
        <f>4095624+192774+4669660+280840+2465991</f>
        <v>11704889</v>
      </c>
      <c r="E12" s="32">
        <v>0</v>
      </c>
      <c r="F12" s="32">
        <f>-70000-105000+175000+350000</f>
        <v>350000</v>
      </c>
      <c r="G12" s="33">
        <f>B12+C12+D12+E12-F12</f>
        <v>193921874.02</v>
      </c>
      <c r="H12" s="34">
        <f>3945.11+123154.56+4086798.8+1540.56+694.87+1372.5+348254.7</f>
        <v>4565761.1</v>
      </c>
      <c r="I12" s="35">
        <f>17657390.15+14711716.06+15021025.69+14449149.63+14929540.73+16663457.69-694.87+14212773.32+14464323+14940039.46-1372.5+15030849.84-348254.7</f>
        <v>151729943.50000003</v>
      </c>
      <c r="J12" s="35">
        <f>H12+I12</f>
        <v>156295704.60000002</v>
      </c>
      <c r="K12" s="36">
        <f>J12/G12</f>
        <v>0.8059725360527434</v>
      </c>
      <c r="L12" s="37">
        <f>3945.11+123154.56+4084295.39+4043.97+694.87+1372.5+348254.7</f>
        <v>4565761.100000001</v>
      </c>
      <c r="M12" s="35">
        <f>17622706.38+14673465.24+14978166.57+14383823.56+14627080.29+16737650.03-694.87+14533305.69+14510124.71+14790088.04-1372.5+15081981.5-348254.7</f>
        <v>151588069.94</v>
      </c>
      <c r="N12" s="38">
        <f>L12+M12</f>
        <v>156153831.04</v>
      </c>
      <c r="O12" s="39">
        <f>N12/G12</f>
        <v>0.8052409344182346</v>
      </c>
    </row>
    <row r="13" spans="1:15" s="1" customFormat="1" ht="79.5" customHeight="1" thickBot="1">
      <c r="A13" s="40" t="s">
        <v>35</v>
      </c>
      <c r="B13" s="41">
        <v>0</v>
      </c>
      <c r="C13" s="42">
        <f>5455289-636129</f>
        <v>4819160</v>
      </c>
      <c r="D13" s="43">
        <v>0</v>
      </c>
      <c r="E13" s="43">
        <v>0</v>
      </c>
      <c r="F13" s="43">
        <v>0</v>
      </c>
      <c r="G13" s="44">
        <f>B13+C13+D13+E13</f>
        <v>4819160</v>
      </c>
      <c r="H13" s="45">
        <v>0</v>
      </c>
      <c r="I13" s="42">
        <f>5987.56+8605.94+29982.54+36242.72+45112.94+332659.35+231854.12</f>
        <v>690445.1699999999</v>
      </c>
      <c r="J13" s="46">
        <f>H13+I13</f>
        <v>690445.1699999999</v>
      </c>
      <c r="K13" s="47">
        <f>J13/G13</f>
        <v>0.14327085425675842</v>
      </c>
      <c r="L13" s="48">
        <v>0</v>
      </c>
      <c r="M13" s="49">
        <f>5987.56+8605.94+29982.54+36242.72+45112.94+332659.35+231854.12</f>
        <v>690445.1699999999</v>
      </c>
      <c r="N13" s="42">
        <f>L13+M13</f>
        <v>690445.1699999999</v>
      </c>
      <c r="O13" s="50">
        <f>N13/G13</f>
        <v>0.14327085425675842</v>
      </c>
    </row>
    <row r="14" spans="1:15" s="1" customFormat="1" ht="56.25" customHeight="1" thickBot="1">
      <c r="A14" s="51" t="s">
        <v>36</v>
      </c>
      <c r="B14" s="52">
        <f>SUM(B11:B13)</f>
        <v>236320409</v>
      </c>
      <c r="C14" s="53">
        <f>SUM(C11:C13)</f>
        <v>6048083.02</v>
      </c>
      <c r="D14" s="53">
        <f>SUM(D11:D13)</f>
        <v>15845026</v>
      </c>
      <c r="E14" s="54">
        <f>SUM(E11:E13)</f>
        <v>0</v>
      </c>
      <c r="F14" s="54">
        <f>SUM(F11:F13)</f>
        <v>350000</v>
      </c>
      <c r="G14" s="55">
        <f>G11+G12+G13</f>
        <v>257863518.02</v>
      </c>
      <c r="H14" s="56">
        <f>SUM(H11:H13)</f>
        <v>8519736.23</v>
      </c>
      <c r="I14" s="53">
        <f>SUM(I11:I13)</f>
        <v>197059762.45000002</v>
      </c>
      <c r="J14" s="53">
        <f>SUM(J11:J13)</f>
        <v>205579498.68000004</v>
      </c>
      <c r="K14" s="57">
        <f>J14/G14</f>
        <v>0.7972415030188769</v>
      </c>
      <c r="L14" s="52">
        <f>SUM(L11:L13)</f>
        <v>8519736.23</v>
      </c>
      <c r="M14" s="53">
        <f>SUM(M11:M13)</f>
        <v>196917888.89</v>
      </c>
      <c r="N14" s="53">
        <f>SUM(N11:N13)</f>
        <v>205437625.11999997</v>
      </c>
      <c r="O14" s="58">
        <f>N14/G14</f>
        <v>0.7966913144497864</v>
      </c>
    </row>
    <row r="15" s="1" customFormat="1" ht="18">
      <c r="A15" s="1" t="s">
        <v>37</v>
      </c>
    </row>
    <row r="16" s="1" customFormat="1" ht="18">
      <c r="A16" s="59" t="s">
        <v>38</v>
      </c>
    </row>
    <row r="17" s="1" customFormat="1" ht="18"/>
    <row r="18" s="1" customFormat="1" ht="18">
      <c r="E18" s="4"/>
    </row>
    <row r="19" s="1" customFormat="1" ht="18"/>
    <row r="20" spans="8:15" s="1" customFormat="1" ht="18">
      <c r="H20" s="60"/>
      <c r="I20" s="61"/>
      <c r="J20" s="60"/>
      <c r="K20" s="60"/>
      <c r="L20" s="60"/>
      <c r="M20" s="60"/>
      <c r="N20" s="60"/>
      <c r="O20" s="60"/>
    </row>
    <row r="21" spans="8:15" ht="18">
      <c r="H21" s="63"/>
      <c r="I21" s="63"/>
      <c r="J21" s="64"/>
      <c r="K21" s="63"/>
      <c r="L21" s="63"/>
      <c r="M21" s="64"/>
      <c r="N21" s="63"/>
      <c r="O21" s="63"/>
    </row>
    <row r="22" spans="8:15" ht="12">
      <c r="H22" s="63"/>
      <c r="I22" s="63"/>
      <c r="J22" s="63"/>
      <c r="K22" s="63"/>
      <c r="L22" s="63"/>
      <c r="M22" s="63"/>
      <c r="N22" s="63"/>
      <c r="O22" s="63"/>
    </row>
    <row r="23" spans="8:15" ht="18">
      <c r="H23" s="63"/>
      <c r="I23" s="63"/>
      <c r="J23" s="63"/>
      <c r="K23" s="63"/>
      <c r="L23" s="63"/>
      <c r="M23" s="63"/>
      <c r="N23" s="64"/>
      <c r="O23" s="63"/>
    </row>
  </sheetData>
  <sheetProtection password="AD3D" sheet="1" objects="1" scenarios="1"/>
  <mergeCells count="18">
    <mergeCell ref="O7:O10"/>
    <mergeCell ref="B7:G7"/>
    <mergeCell ref="H7:J7"/>
    <mergeCell ref="L7:N7"/>
    <mergeCell ref="E8:E9"/>
    <mergeCell ref="B8:B9"/>
    <mergeCell ref="D8:D9"/>
    <mergeCell ref="G8:G9"/>
    <mergeCell ref="F8:F9"/>
    <mergeCell ref="A4:H4"/>
    <mergeCell ref="A1:N1"/>
    <mergeCell ref="A2:N2"/>
    <mergeCell ref="A3:N3"/>
    <mergeCell ref="A7:A10"/>
    <mergeCell ref="H8:I8"/>
    <mergeCell ref="L8:M8"/>
    <mergeCell ref="C8:C9"/>
    <mergeCell ref="K7:K10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40" r:id="rId1"/>
  <headerFooter alignWithMargins="0">
    <oddFooter>&amp;C&amp;8execução.despesa.PROGRAMA BIMESTRAL.ago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REGIONAL DO TRABALHO</dc:creator>
  <cp:keywords/>
  <dc:description/>
  <cp:lastModifiedBy>TRIBUNAL REGIONAL DO TRABALHO</cp:lastModifiedBy>
  <cp:lastPrinted>2011-11-10T17:42:48Z</cp:lastPrinted>
  <dcterms:created xsi:type="dcterms:W3CDTF">2011-11-10T17:33:57Z</dcterms:created>
  <dcterms:modified xsi:type="dcterms:W3CDTF">2011-11-10T17:48:30Z</dcterms:modified>
  <cp:category/>
  <cp:version/>
  <cp:contentType/>
  <cp:contentStatus/>
</cp:coreProperties>
</file>