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Y:\DIVISOES\DE\P R O C E S S O S\2023\Retrofit Fachadas Dom Helder Camara PROAD 3990_2021\--- FISCALIZAÇÃO PROAD 3990_2021 ---\Medições\Documentação 11ª Medição\"/>
    </mc:Choice>
  </mc:AlternateContent>
  <bookViews>
    <workbookView xWindow="-120" yWindow="-120" windowWidth="29040" windowHeight="15840"/>
  </bookViews>
  <sheets>
    <sheet name="10ª MEDIÇÃO" sheetId="1" r:id="rId1"/>
    <sheet name="MEMÓRIA DE CALCULO" sheetId="2" state="hidden" r:id="rId2"/>
  </sheets>
  <externalReferences>
    <externalReference r:id="rId3"/>
    <externalReference r:id="rId4"/>
  </externalReferences>
  <definedNames>
    <definedName name="_xlnm._FilterDatabase" localSheetId="0" hidden="1">'10ª MEDIÇÃO'!$A$12:$BF$143</definedName>
    <definedName name="_xlnm.Print_Area" localSheetId="0">'10ª MEDIÇÃO'!$A$1:$BF$153</definedName>
    <definedName name="BDI">'10ª MEDIÇÃO'!$AH$5</definedName>
    <definedName name="FATOR">'[1]P BASICO'!$P$5</definedName>
  </definedNames>
  <calcPr calcId="152511"/>
  <extLst>
    <ext uri="GoogleSheetsCustomDataVersion2">
      <go:sheetsCustomData xmlns:go="http://customooxmlschemas.google.com/" r:id="rId9" roundtripDataChecksum="PB34LKwg5Kr5idKo/I2Y11jJzic3th6dGKDrtmvBrtY="/>
    </ext>
  </extLst>
</workbook>
</file>

<file path=xl/calcChain.xml><?xml version="1.0" encoding="utf-8"?>
<calcChain xmlns="http://schemas.openxmlformats.org/spreadsheetml/2006/main">
  <c r="BD85" i="1" l="1"/>
  <c r="BD16" i="1"/>
  <c r="BD15" i="1" s="1"/>
  <c r="BD17" i="1"/>
  <c r="BD18" i="1"/>
  <c r="BD19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3" i="1"/>
  <c r="BD42" i="1" s="1"/>
  <c r="BD44" i="1"/>
  <c r="BD46" i="1"/>
  <c r="BD45" i="1" s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3" i="1"/>
  <c r="BD64" i="1"/>
  <c r="BD65" i="1"/>
  <c r="BD66" i="1"/>
  <c r="BD67" i="1"/>
  <c r="BD69" i="1"/>
  <c r="BD70" i="1"/>
  <c r="BD71" i="1"/>
  <c r="BD72" i="1"/>
  <c r="BD73" i="1"/>
  <c r="BD74" i="1"/>
  <c r="BD75" i="1"/>
  <c r="BD76" i="1"/>
  <c r="BD77" i="1"/>
  <c r="BD80" i="1"/>
  <c r="BD79" i="1" s="1"/>
  <c r="BD82" i="1"/>
  <c r="BD81" i="1" s="1"/>
  <c r="BD83" i="1"/>
  <c r="BD84" i="1"/>
  <c r="BD86" i="1"/>
  <c r="BD87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6" i="1"/>
  <c r="BD107" i="1"/>
  <c r="BD109" i="1"/>
  <c r="BD110" i="1"/>
  <c r="BD111" i="1"/>
  <c r="BD112" i="1"/>
  <c r="BD113" i="1"/>
  <c r="BD114" i="1"/>
  <c r="BD115" i="1"/>
  <c r="BD118" i="1"/>
  <c r="BD117" i="1" s="1"/>
  <c r="BD120" i="1"/>
  <c r="BD119" i="1" s="1"/>
  <c r="BD121" i="1"/>
  <c r="BD122" i="1"/>
  <c r="BD124" i="1"/>
  <c r="BD125" i="1"/>
  <c r="BD126" i="1"/>
  <c r="BD127" i="1"/>
  <c r="BD128" i="1"/>
  <c r="BD129" i="1"/>
  <c r="BD132" i="1"/>
  <c r="BD133" i="1"/>
  <c r="BD131" i="1" s="1"/>
  <c r="BD135" i="1"/>
  <c r="BD134" i="1" s="1"/>
  <c r="BD137" i="1"/>
  <c r="BD136" i="1" s="1"/>
  <c r="BD140" i="1"/>
  <c r="BD139" i="1" s="1"/>
  <c r="BD141" i="1"/>
  <c r="BD143" i="1"/>
  <c r="BD142" i="1" s="1"/>
  <c r="BD62" i="1" l="1"/>
  <c r="BD88" i="1"/>
  <c r="BD108" i="1"/>
  <c r="BD105" i="1"/>
  <c r="BD68" i="1"/>
  <c r="BD20" i="1"/>
  <c r="BD13" i="1" s="1"/>
  <c r="BD138" i="1"/>
  <c r="BD123" i="1"/>
  <c r="BD116" i="1" s="1"/>
  <c r="BD130" i="1"/>
  <c r="BD41" i="1"/>
  <c r="BD78" i="1"/>
  <c r="BD104" i="1" l="1"/>
  <c r="BD144" i="1" s="1"/>
  <c r="BD61" i="1"/>
  <c r="AP90" i="1" l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89" i="1"/>
  <c r="AP87" i="1"/>
  <c r="AP86" i="1"/>
  <c r="AP83" i="1"/>
  <c r="AP84" i="1"/>
  <c r="AP82" i="1"/>
  <c r="AP80" i="1"/>
  <c r="AP70" i="1"/>
  <c r="AP71" i="1"/>
  <c r="AP72" i="1"/>
  <c r="AP73" i="1"/>
  <c r="AP74" i="1"/>
  <c r="AP75" i="1"/>
  <c r="AP76" i="1"/>
  <c r="AP77" i="1"/>
  <c r="AP69" i="1"/>
  <c r="AP64" i="1"/>
  <c r="AP65" i="1"/>
  <c r="AP66" i="1"/>
  <c r="AP67" i="1"/>
  <c r="AP63" i="1"/>
  <c r="AP59" i="1"/>
  <c r="AP60" i="1"/>
  <c r="AH60" i="1"/>
  <c r="AI60" i="1"/>
  <c r="AM60" i="1"/>
  <c r="AQ60" i="1"/>
  <c r="AT60" i="1"/>
  <c r="AU60" i="1"/>
  <c r="AV60" i="1"/>
  <c r="AW60" i="1"/>
  <c r="AX60" i="1"/>
  <c r="AY60" i="1"/>
  <c r="AZ60" i="1"/>
  <c r="BB60" i="1"/>
  <c r="BC60" i="1"/>
  <c r="P60" i="1"/>
  <c r="AR60" i="1" l="1"/>
  <c r="Q60" i="1"/>
  <c r="AE60" i="1" s="1"/>
  <c r="AH103" i="1"/>
  <c r="AI103" i="1"/>
  <c r="AL103" i="1"/>
  <c r="AM103" i="1"/>
  <c r="AT103" i="1"/>
  <c r="AU103" i="1"/>
  <c r="AV103" i="1"/>
  <c r="AW103" i="1"/>
  <c r="AX103" i="1"/>
  <c r="AY103" i="1"/>
  <c r="AZ103" i="1"/>
  <c r="BA103" i="1"/>
  <c r="BB103" i="1"/>
  <c r="BC103" i="1"/>
  <c r="AH102" i="1"/>
  <c r="AI102" i="1"/>
  <c r="AL102" i="1"/>
  <c r="AM102" i="1"/>
  <c r="AT102" i="1"/>
  <c r="AU102" i="1"/>
  <c r="AV102" i="1"/>
  <c r="AW102" i="1"/>
  <c r="AX102" i="1"/>
  <c r="AY102" i="1"/>
  <c r="AZ102" i="1"/>
  <c r="BA102" i="1"/>
  <c r="BB102" i="1"/>
  <c r="BC102" i="1"/>
  <c r="AH101" i="1"/>
  <c r="AI101" i="1"/>
  <c r="AL101" i="1"/>
  <c r="AM101" i="1"/>
  <c r="AT101" i="1"/>
  <c r="AU101" i="1"/>
  <c r="AV101" i="1"/>
  <c r="AW101" i="1"/>
  <c r="AX101" i="1"/>
  <c r="AY101" i="1"/>
  <c r="AZ101" i="1"/>
  <c r="BA101" i="1"/>
  <c r="BB101" i="1"/>
  <c r="BC101" i="1"/>
  <c r="AS60" i="1" l="1"/>
  <c r="BF60" i="1"/>
  <c r="AH100" i="1"/>
  <c r="AI100" i="1"/>
  <c r="AL100" i="1"/>
  <c r="AM100" i="1"/>
  <c r="AT100" i="1"/>
  <c r="AU100" i="1"/>
  <c r="AV100" i="1"/>
  <c r="AW100" i="1"/>
  <c r="AX100" i="1"/>
  <c r="AY100" i="1"/>
  <c r="AZ100" i="1"/>
  <c r="BA100" i="1"/>
  <c r="BB100" i="1"/>
  <c r="BC100" i="1"/>
  <c r="P99" i="1"/>
  <c r="Q99" i="1" s="1"/>
  <c r="AE99" i="1" s="1"/>
  <c r="P100" i="1"/>
  <c r="Q100" i="1" s="1"/>
  <c r="AE100" i="1" s="1"/>
  <c r="P101" i="1"/>
  <c r="AR101" i="1" s="1"/>
  <c r="P102" i="1"/>
  <c r="AR102" i="1" s="1"/>
  <c r="P103" i="1"/>
  <c r="AR103" i="1" s="1"/>
  <c r="AP47" i="1"/>
  <c r="AQ47" i="1"/>
  <c r="AP48" i="1"/>
  <c r="AQ48" i="1"/>
  <c r="AP49" i="1"/>
  <c r="AQ49" i="1"/>
  <c r="AP50" i="1"/>
  <c r="AQ50" i="1"/>
  <c r="AP51" i="1"/>
  <c r="AQ51" i="1"/>
  <c r="AP52" i="1"/>
  <c r="AQ52" i="1"/>
  <c r="AP53" i="1"/>
  <c r="AQ53" i="1"/>
  <c r="AP54" i="1"/>
  <c r="AQ54" i="1"/>
  <c r="AP55" i="1"/>
  <c r="AQ55" i="1"/>
  <c r="AP56" i="1"/>
  <c r="AQ56" i="1"/>
  <c r="AP57" i="1"/>
  <c r="AQ57" i="1"/>
  <c r="AP58" i="1"/>
  <c r="AQ58" i="1"/>
  <c r="AQ59" i="1"/>
  <c r="AQ46" i="1"/>
  <c r="AP46" i="1"/>
  <c r="AP44" i="1"/>
  <c r="AQ44" i="1"/>
  <c r="AQ43" i="1"/>
  <c r="AP43" i="1"/>
  <c r="AP22" i="1"/>
  <c r="AQ22" i="1"/>
  <c r="AP23" i="1"/>
  <c r="AQ23" i="1"/>
  <c r="AP24" i="1"/>
  <c r="AQ24" i="1"/>
  <c r="AP25" i="1"/>
  <c r="AQ25" i="1"/>
  <c r="AP26" i="1"/>
  <c r="AQ26" i="1"/>
  <c r="AP27" i="1"/>
  <c r="AQ27" i="1"/>
  <c r="AP28" i="1"/>
  <c r="AQ28" i="1"/>
  <c r="AP29" i="1"/>
  <c r="AQ29" i="1"/>
  <c r="AP30" i="1"/>
  <c r="AQ30" i="1"/>
  <c r="AP31" i="1"/>
  <c r="AQ31" i="1"/>
  <c r="AP32" i="1"/>
  <c r="AQ32" i="1"/>
  <c r="AP33" i="1"/>
  <c r="AQ33" i="1"/>
  <c r="AP34" i="1"/>
  <c r="AQ34" i="1"/>
  <c r="AP35" i="1"/>
  <c r="AQ35" i="1"/>
  <c r="AP36" i="1"/>
  <c r="AQ36" i="1"/>
  <c r="AP37" i="1"/>
  <c r="AQ37" i="1"/>
  <c r="AP38" i="1"/>
  <c r="AQ38" i="1"/>
  <c r="AP39" i="1"/>
  <c r="AQ39" i="1"/>
  <c r="AP40" i="1"/>
  <c r="AQ40" i="1"/>
  <c r="AQ21" i="1"/>
  <c r="AP21" i="1"/>
  <c r="AP17" i="1"/>
  <c r="AQ17" i="1"/>
  <c r="AP18" i="1"/>
  <c r="AQ18" i="1"/>
  <c r="AP19" i="1"/>
  <c r="AQ19" i="1"/>
  <c r="AP16" i="1"/>
  <c r="AQ99" i="1"/>
  <c r="AQ100" i="1"/>
  <c r="AQ101" i="1"/>
  <c r="AQ102" i="1"/>
  <c r="AQ103" i="1"/>
  <c r="AH99" i="1"/>
  <c r="AI99" i="1"/>
  <c r="AL99" i="1"/>
  <c r="AM99" i="1"/>
  <c r="AT99" i="1"/>
  <c r="AU99" i="1"/>
  <c r="AV99" i="1"/>
  <c r="AW99" i="1"/>
  <c r="AX99" i="1"/>
  <c r="AY99" i="1"/>
  <c r="AZ99" i="1"/>
  <c r="BA99" i="1"/>
  <c r="BB99" i="1"/>
  <c r="BC99" i="1"/>
  <c r="AS100" i="1" l="1"/>
  <c r="BF100" i="1"/>
  <c r="AS99" i="1"/>
  <c r="BF99" i="1"/>
  <c r="AR99" i="1"/>
  <c r="AR100" i="1"/>
  <c r="Q103" i="1"/>
  <c r="AE103" i="1" s="1"/>
  <c r="Q102" i="1"/>
  <c r="AE102" i="1" s="1"/>
  <c r="Q101" i="1"/>
  <c r="AE101" i="1" s="1"/>
  <c r="AQ143" i="1"/>
  <c r="AP143" i="1"/>
  <c r="AQ141" i="1"/>
  <c r="AP141" i="1"/>
  <c r="AQ140" i="1"/>
  <c r="AP140" i="1"/>
  <c r="AQ137" i="1"/>
  <c r="AP137" i="1"/>
  <c r="AQ135" i="1"/>
  <c r="AP135" i="1"/>
  <c r="AQ133" i="1"/>
  <c r="AP133" i="1"/>
  <c r="AQ132" i="1"/>
  <c r="AP132" i="1"/>
  <c r="AP125" i="1"/>
  <c r="AQ125" i="1"/>
  <c r="AP126" i="1"/>
  <c r="AQ126" i="1"/>
  <c r="AP127" i="1"/>
  <c r="AQ127" i="1"/>
  <c r="AP128" i="1"/>
  <c r="AQ128" i="1"/>
  <c r="AP129" i="1"/>
  <c r="AQ129" i="1"/>
  <c r="AQ124" i="1"/>
  <c r="AP124" i="1"/>
  <c r="AQ122" i="1"/>
  <c r="AP122" i="1"/>
  <c r="AQ121" i="1"/>
  <c r="AP121" i="1"/>
  <c r="AQ120" i="1"/>
  <c r="AP120" i="1"/>
  <c r="AQ118" i="1"/>
  <c r="AP118" i="1"/>
  <c r="AP110" i="1"/>
  <c r="AQ110" i="1"/>
  <c r="AP111" i="1"/>
  <c r="AQ111" i="1"/>
  <c r="AP112" i="1"/>
  <c r="AQ112" i="1"/>
  <c r="AP113" i="1"/>
  <c r="AQ113" i="1"/>
  <c r="AP114" i="1"/>
  <c r="AQ114" i="1"/>
  <c r="AP115" i="1"/>
  <c r="AQ115" i="1"/>
  <c r="AQ109" i="1"/>
  <c r="AP109" i="1"/>
  <c r="AQ107" i="1"/>
  <c r="AP107" i="1"/>
  <c r="AQ106" i="1"/>
  <c r="AP106" i="1"/>
  <c r="AQ90" i="1"/>
  <c r="AQ91" i="1"/>
  <c r="AQ92" i="1"/>
  <c r="AQ93" i="1"/>
  <c r="AQ94" i="1"/>
  <c r="AQ95" i="1"/>
  <c r="AQ96" i="1"/>
  <c r="AQ97" i="1"/>
  <c r="AQ98" i="1"/>
  <c r="AQ89" i="1"/>
  <c r="AQ87" i="1"/>
  <c r="AQ86" i="1"/>
  <c r="AQ84" i="1"/>
  <c r="AQ83" i="1"/>
  <c r="AQ82" i="1"/>
  <c r="AQ80" i="1"/>
  <c r="AQ77" i="1"/>
  <c r="AQ76" i="1"/>
  <c r="AQ75" i="1"/>
  <c r="AQ74" i="1"/>
  <c r="AQ73" i="1"/>
  <c r="AQ72" i="1"/>
  <c r="AQ71" i="1"/>
  <c r="AQ70" i="1"/>
  <c r="AQ69" i="1"/>
  <c r="AQ64" i="1"/>
  <c r="AQ65" i="1"/>
  <c r="AQ66" i="1"/>
  <c r="AQ67" i="1"/>
  <c r="AQ63" i="1"/>
  <c r="P143" i="1"/>
  <c r="AR143" i="1" s="1"/>
  <c r="P141" i="1"/>
  <c r="AR141" i="1" s="1"/>
  <c r="P140" i="1"/>
  <c r="AR140" i="1" s="1"/>
  <c r="P137" i="1"/>
  <c r="P135" i="1"/>
  <c r="P133" i="1"/>
  <c r="AR133" i="1" s="1"/>
  <c r="P132" i="1"/>
  <c r="AR132" i="1" s="1"/>
  <c r="P125" i="1"/>
  <c r="P126" i="1"/>
  <c r="AR126" i="1" s="1"/>
  <c r="P127" i="1"/>
  <c r="AR127" i="1" s="1"/>
  <c r="P128" i="1"/>
  <c r="AR128" i="1" s="1"/>
  <c r="P129" i="1"/>
  <c r="AR129" i="1" s="1"/>
  <c r="P124" i="1"/>
  <c r="P122" i="1"/>
  <c r="AR122" i="1" s="1"/>
  <c r="P121" i="1"/>
  <c r="AR121" i="1" s="1"/>
  <c r="P120" i="1"/>
  <c r="AR120" i="1" s="1"/>
  <c r="P118" i="1"/>
  <c r="AR118" i="1" s="1"/>
  <c r="P110" i="1"/>
  <c r="P111" i="1"/>
  <c r="AR111" i="1" s="1"/>
  <c r="P112" i="1"/>
  <c r="AR112" i="1" s="1"/>
  <c r="P113" i="1"/>
  <c r="P114" i="1"/>
  <c r="AR114" i="1" s="1"/>
  <c r="P115" i="1"/>
  <c r="AR115" i="1" s="1"/>
  <c r="P109" i="1"/>
  <c r="AR109" i="1" s="1"/>
  <c r="P107" i="1"/>
  <c r="AR107" i="1" s="1"/>
  <c r="P106" i="1"/>
  <c r="AR106" i="1" s="1"/>
  <c r="P91" i="1"/>
  <c r="P92" i="1"/>
  <c r="AR92" i="1" s="1"/>
  <c r="P93" i="1"/>
  <c r="AR93" i="1" s="1"/>
  <c r="P94" i="1"/>
  <c r="P95" i="1"/>
  <c r="AR95" i="1" s="1"/>
  <c r="P96" i="1"/>
  <c r="AR96" i="1" s="1"/>
  <c r="P97" i="1"/>
  <c r="AR97" i="1" s="1"/>
  <c r="P98" i="1"/>
  <c r="AR98" i="1" s="1"/>
  <c r="P90" i="1"/>
  <c r="P89" i="1"/>
  <c r="AR89" i="1" s="1"/>
  <c r="P87" i="1"/>
  <c r="AR87" i="1" s="1"/>
  <c r="P86" i="1"/>
  <c r="P84" i="1"/>
  <c r="AR84" i="1" s="1"/>
  <c r="P83" i="1"/>
  <c r="AR83" i="1" s="1"/>
  <c r="P82" i="1"/>
  <c r="AR82" i="1" s="1"/>
  <c r="P80" i="1"/>
  <c r="AR80" i="1" s="1"/>
  <c r="P70" i="1"/>
  <c r="AR70" i="1" s="1"/>
  <c r="P71" i="1"/>
  <c r="P72" i="1"/>
  <c r="AR72" i="1" s="1"/>
  <c r="P73" i="1"/>
  <c r="AR73" i="1" s="1"/>
  <c r="P74" i="1"/>
  <c r="P75" i="1"/>
  <c r="AR75" i="1" s="1"/>
  <c r="P76" i="1"/>
  <c r="AR76" i="1" s="1"/>
  <c r="P77" i="1"/>
  <c r="AR77" i="1" s="1"/>
  <c r="P69" i="1"/>
  <c r="AR69" i="1" s="1"/>
  <c r="P64" i="1"/>
  <c r="P65" i="1"/>
  <c r="AR65" i="1" s="1"/>
  <c r="P66" i="1"/>
  <c r="AR66" i="1" s="1"/>
  <c r="P67" i="1"/>
  <c r="AR67" i="1" s="1"/>
  <c r="P63" i="1"/>
  <c r="AR63" i="1" s="1"/>
  <c r="P47" i="1"/>
  <c r="AR47" i="1" s="1"/>
  <c r="P48" i="1"/>
  <c r="AR48" i="1" s="1"/>
  <c r="P49" i="1"/>
  <c r="AR49" i="1" s="1"/>
  <c r="P50" i="1"/>
  <c r="AR50" i="1" s="1"/>
  <c r="P51" i="1"/>
  <c r="AR51" i="1" s="1"/>
  <c r="P52" i="1"/>
  <c r="AR52" i="1" s="1"/>
  <c r="P53" i="1"/>
  <c r="AR53" i="1" s="1"/>
  <c r="P54" i="1"/>
  <c r="AR54" i="1" s="1"/>
  <c r="P55" i="1"/>
  <c r="AR55" i="1" s="1"/>
  <c r="P56" i="1"/>
  <c r="AR56" i="1" s="1"/>
  <c r="P57" i="1"/>
  <c r="AR57" i="1" s="1"/>
  <c r="P58" i="1"/>
  <c r="AR58" i="1" s="1"/>
  <c r="P59" i="1"/>
  <c r="AR59" i="1" s="1"/>
  <c r="P46" i="1"/>
  <c r="AR46" i="1" s="1"/>
  <c r="P44" i="1"/>
  <c r="AR44" i="1" s="1"/>
  <c r="P43" i="1"/>
  <c r="AR43" i="1" s="1"/>
  <c r="P22" i="1"/>
  <c r="AR22" i="1" s="1"/>
  <c r="P23" i="1"/>
  <c r="AR23" i="1" s="1"/>
  <c r="P24" i="1"/>
  <c r="AR24" i="1" s="1"/>
  <c r="P25" i="1"/>
  <c r="AR25" i="1" s="1"/>
  <c r="P26" i="1"/>
  <c r="AR26" i="1" s="1"/>
  <c r="P27" i="1"/>
  <c r="AR27" i="1" s="1"/>
  <c r="P28" i="1"/>
  <c r="AR28" i="1" s="1"/>
  <c r="P29" i="1"/>
  <c r="AR29" i="1" s="1"/>
  <c r="P30" i="1"/>
  <c r="AR30" i="1" s="1"/>
  <c r="P31" i="1"/>
  <c r="AR31" i="1" s="1"/>
  <c r="P32" i="1"/>
  <c r="AR32" i="1" s="1"/>
  <c r="P33" i="1"/>
  <c r="AR33" i="1" s="1"/>
  <c r="P34" i="1"/>
  <c r="AR34" i="1" s="1"/>
  <c r="P35" i="1"/>
  <c r="AR35" i="1" s="1"/>
  <c r="P36" i="1"/>
  <c r="AR36" i="1" s="1"/>
  <c r="P37" i="1"/>
  <c r="AR37" i="1" s="1"/>
  <c r="P38" i="1"/>
  <c r="AR38" i="1" s="1"/>
  <c r="P39" i="1"/>
  <c r="AR39" i="1" s="1"/>
  <c r="P40" i="1"/>
  <c r="AR40" i="1" s="1"/>
  <c r="P21" i="1"/>
  <c r="AR21" i="1" s="1"/>
  <c r="AQ16" i="1"/>
  <c r="AH59" i="1"/>
  <c r="AI59" i="1"/>
  <c r="AT59" i="1"/>
  <c r="AU59" i="1"/>
  <c r="AV59" i="1"/>
  <c r="AW59" i="1"/>
  <c r="AX59" i="1"/>
  <c r="AY59" i="1"/>
  <c r="AZ59" i="1"/>
  <c r="BA59" i="1"/>
  <c r="BB59" i="1"/>
  <c r="BC59" i="1"/>
  <c r="AM129" i="1"/>
  <c r="AL129" i="1"/>
  <c r="AM128" i="1"/>
  <c r="AL128" i="1"/>
  <c r="AM127" i="1"/>
  <c r="AL127" i="1"/>
  <c r="AM126" i="1"/>
  <c r="AL126" i="1"/>
  <c r="AM125" i="1"/>
  <c r="AL125" i="1"/>
  <c r="AM133" i="1"/>
  <c r="AL133" i="1"/>
  <c r="AM143" i="1"/>
  <c r="AL143" i="1"/>
  <c r="AM141" i="1"/>
  <c r="AL141" i="1"/>
  <c r="AM140" i="1"/>
  <c r="AL140" i="1"/>
  <c r="AM137" i="1"/>
  <c r="AL137" i="1"/>
  <c r="AM135" i="1"/>
  <c r="AL135" i="1"/>
  <c r="AM132" i="1"/>
  <c r="AL132" i="1"/>
  <c r="AM124" i="1"/>
  <c r="AL124" i="1"/>
  <c r="AM122" i="1"/>
  <c r="AL122" i="1"/>
  <c r="AM121" i="1"/>
  <c r="AL121" i="1"/>
  <c r="AM120" i="1"/>
  <c r="AL120" i="1"/>
  <c r="AM118" i="1"/>
  <c r="AL118" i="1"/>
  <c r="AL110" i="1"/>
  <c r="AM110" i="1"/>
  <c r="AL111" i="1"/>
  <c r="AM111" i="1"/>
  <c r="AL112" i="1"/>
  <c r="AM112" i="1"/>
  <c r="AL113" i="1"/>
  <c r="AM113" i="1"/>
  <c r="AL114" i="1"/>
  <c r="AM114" i="1"/>
  <c r="AL115" i="1"/>
  <c r="AM115" i="1"/>
  <c r="AM109" i="1"/>
  <c r="AL109" i="1"/>
  <c r="AM107" i="1"/>
  <c r="AL107" i="1"/>
  <c r="AM106" i="1"/>
  <c r="AL106" i="1"/>
  <c r="AL90" i="1"/>
  <c r="AM90" i="1"/>
  <c r="AL91" i="1"/>
  <c r="AM91" i="1"/>
  <c r="AL92" i="1"/>
  <c r="AM92" i="1"/>
  <c r="AL93" i="1"/>
  <c r="AM93" i="1"/>
  <c r="AL94" i="1"/>
  <c r="AM94" i="1"/>
  <c r="AL95" i="1"/>
  <c r="AM95" i="1"/>
  <c r="AL96" i="1"/>
  <c r="AM96" i="1"/>
  <c r="AL97" i="1"/>
  <c r="AM97" i="1"/>
  <c r="AL98" i="1"/>
  <c r="AM98" i="1"/>
  <c r="AM89" i="1"/>
  <c r="AL89" i="1"/>
  <c r="AM87" i="1"/>
  <c r="AL87" i="1"/>
  <c r="AM86" i="1"/>
  <c r="AL86" i="1"/>
  <c r="AM84" i="1"/>
  <c r="AL84" i="1"/>
  <c r="AM83" i="1"/>
  <c r="AL83" i="1"/>
  <c r="AM82" i="1"/>
  <c r="AL82" i="1"/>
  <c r="AM80" i="1"/>
  <c r="AL80" i="1"/>
  <c r="AL70" i="1"/>
  <c r="AM70" i="1"/>
  <c r="AL71" i="1"/>
  <c r="AM71" i="1"/>
  <c r="AL72" i="1"/>
  <c r="AM72" i="1"/>
  <c r="AL73" i="1"/>
  <c r="AM73" i="1"/>
  <c r="AL74" i="1"/>
  <c r="AM74" i="1"/>
  <c r="AL75" i="1"/>
  <c r="AM75" i="1"/>
  <c r="AL76" i="1"/>
  <c r="AM76" i="1"/>
  <c r="AL77" i="1"/>
  <c r="AM77" i="1"/>
  <c r="AM69" i="1"/>
  <c r="AL69" i="1"/>
  <c r="AL64" i="1"/>
  <c r="AM64" i="1"/>
  <c r="AL65" i="1"/>
  <c r="AM65" i="1"/>
  <c r="AL66" i="1"/>
  <c r="AM66" i="1"/>
  <c r="AL67" i="1"/>
  <c r="AM67" i="1"/>
  <c r="AM63" i="1"/>
  <c r="AL63" i="1"/>
  <c r="AL47" i="1"/>
  <c r="AM47" i="1"/>
  <c r="AL48" i="1"/>
  <c r="AM48" i="1"/>
  <c r="AL49" i="1"/>
  <c r="AM49" i="1"/>
  <c r="AL50" i="1"/>
  <c r="AM50" i="1"/>
  <c r="AL51" i="1"/>
  <c r="AM51" i="1"/>
  <c r="AL52" i="1"/>
  <c r="AM52" i="1"/>
  <c r="AL53" i="1"/>
  <c r="AM53" i="1"/>
  <c r="AL54" i="1"/>
  <c r="AM54" i="1"/>
  <c r="AL55" i="1"/>
  <c r="AM55" i="1"/>
  <c r="AL56" i="1"/>
  <c r="AM56" i="1"/>
  <c r="AL57" i="1"/>
  <c r="AM57" i="1"/>
  <c r="AL58" i="1"/>
  <c r="AM58" i="1"/>
  <c r="AL59" i="1"/>
  <c r="AM59" i="1"/>
  <c r="AM46" i="1"/>
  <c r="AL46" i="1"/>
  <c r="AM44" i="1"/>
  <c r="AL44" i="1"/>
  <c r="AM43" i="1"/>
  <c r="AL43" i="1"/>
  <c r="AL22" i="1"/>
  <c r="AM22" i="1"/>
  <c r="AL23" i="1"/>
  <c r="AM23" i="1"/>
  <c r="AL24" i="1"/>
  <c r="AM24" i="1"/>
  <c r="AL25" i="1"/>
  <c r="AM25" i="1"/>
  <c r="AL26" i="1"/>
  <c r="AM26" i="1"/>
  <c r="AL27" i="1"/>
  <c r="AM27" i="1"/>
  <c r="AL28" i="1"/>
  <c r="AM28" i="1"/>
  <c r="AL29" i="1"/>
  <c r="AM29" i="1"/>
  <c r="AL30" i="1"/>
  <c r="AM30" i="1"/>
  <c r="AL31" i="1"/>
  <c r="AM31" i="1"/>
  <c r="AL32" i="1"/>
  <c r="AM32" i="1"/>
  <c r="AL33" i="1"/>
  <c r="AM33" i="1"/>
  <c r="AL34" i="1"/>
  <c r="AM34" i="1"/>
  <c r="AL35" i="1"/>
  <c r="AM35" i="1"/>
  <c r="AL36" i="1"/>
  <c r="AM36" i="1"/>
  <c r="AL37" i="1"/>
  <c r="AM37" i="1"/>
  <c r="AL38" i="1"/>
  <c r="AM38" i="1"/>
  <c r="AL39" i="1"/>
  <c r="AM39" i="1"/>
  <c r="AL40" i="1"/>
  <c r="AM40" i="1"/>
  <c r="AM21" i="1"/>
  <c r="AL21" i="1"/>
  <c r="AM17" i="1"/>
  <c r="AM18" i="1"/>
  <c r="AM19" i="1"/>
  <c r="AM16" i="1"/>
  <c r="AL17" i="1"/>
  <c r="AL18" i="1"/>
  <c r="AL19" i="1"/>
  <c r="AL16" i="1"/>
  <c r="P17" i="1"/>
  <c r="AR17" i="1" s="1"/>
  <c r="P18" i="1"/>
  <c r="AR18" i="1" s="1"/>
  <c r="P19" i="1"/>
  <c r="AR19" i="1" s="1"/>
  <c r="P16" i="1"/>
  <c r="AR16" i="1" s="1"/>
  <c r="K143" i="1"/>
  <c r="AN143" i="1" s="1"/>
  <c r="K141" i="1"/>
  <c r="AN141" i="1" s="1"/>
  <c r="K140" i="1"/>
  <c r="AN140" i="1" s="1"/>
  <c r="K137" i="1"/>
  <c r="AN137" i="1" s="1"/>
  <c r="K135" i="1"/>
  <c r="K133" i="1"/>
  <c r="AN133" i="1" s="1"/>
  <c r="K132" i="1"/>
  <c r="K125" i="1"/>
  <c r="AN125" i="1" s="1"/>
  <c r="K126" i="1"/>
  <c r="AN126" i="1" s="1"/>
  <c r="K127" i="1"/>
  <c r="AN127" i="1" s="1"/>
  <c r="K128" i="1"/>
  <c r="AN128" i="1" s="1"/>
  <c r="K129" i="1"/>
  <c r="AN129" i="1" s="1"/>
  <c r="K124" i="1"/>
  <c r="K122" i="1"/>
  <c r="K121" i="1"/>
  <c r="AN121" i="1" s="1"/>
  <c r="K120" i="1"/>
  <c r="AN120" i="1" s="1"/>
  <c r="K118" i="1"/>
  <c r="K110" i="1"/>
  <c r="AN110" i="1" s="1"/>
  <c r="K111" i="1"/>
  <c r="AN111" i="1" s="1"/>
  <c r="K112" i="1"/>
  <c r="AN112" i="1" s="1"/>
  <c r="K113" i="1"/>
  <c r="AN113" i="1" s="1"/>
  <c r="K114" i="1"/>
  <c r="AN114" i="1" s="1"/>
  <c r="K115" i="1"/>
  <c r="AN115" i="1" s="1"/>
  <c r="K109" i="1"/>
  <c r="AN109" i="1" s="1"/>
  <c r="K107" i="1"/>
  <c r="K106" i="1"/>
  <c r="K90" i="1"/>
  <c r="AN90" i="1" s="1"/>
  <c r="K91" i="1"/>
  <c r="AN91" i="1" s="1"/>
  <c r="K92" i="1"/>
  <c r="K93" i="1"/>
  <c r="K94" i="1"/>
  <c r="AN94" i="1" s="1"/>
  <c r="K95" i="1"/>
  <c r="AN95" i="1" s="1"/>
  <c r="K96" i="1"/>
  <c r="AN96" i="1" s="1"/>
  <c r="K97" i="1"/>
  <c r="K98" i="1"/>
  <c r="AN98" i="1" s="1"/>
  <c r="K89" i="1"/>
  <c r="AN89" i="1" s="1"/>
  <c r="K87" i="1"/>
  <c r="AN87" i="1" s="1"/>
  <c r="K86" i="1"/>
  <c r="K83" i="1"/>
  <c r="K84" i="1"/>
  <c r="AN84" i="1" s="1"/>
  <c r="K82" i="1"/>
  <c r="K80" i="1"/>
  <c r="AN80" i="1" s="1"/>
  <c r="K70" i="1"/>
  <c r="AN70" i="1" s="1"/>
  <c r="K71" i="1"/>
  <c r="AN71" i="1" s="1"/>
  <c r="K72" i="1"/>
  <c r="AN72" i="1" s="1"/>
  <c r="K73" i="1"/>
  <c r="AN73" i="1" s="1"/>
  <c r="K74" i="1"/>
  <c r="AN74" i="1" s="1"/>
  <c r="K75" i="1"/>
  <c r="AN75" i="1" s="1"/>
  <c r="K76" i="1"/>
  <c r="AN76" i="1" s="1"/>
  <c r="K77" i="1"/>
  <c r="AN77" i="1" s="1"/>
  <c r="K69" i="1"/>
  <c r="AN69" i="1" s="1"/>
  <c r="K64" i="1"/>
  <c r="AN64" i="1" s="1"/>
  <c r="K65" i="1"/>
  <c r="AN65" i="1" s="1"/>
  <c r="K66" i="1"/>
  <c r="AN66" i="1" s="1"/>
  <c r="K67" i="1"/>
  <c r="K63" i="1"/>
  <c r="AN63" i="1" s="1"/>
  <c r="K47" i="1"/>
  <c r="AN47" i="1" s="1"/>
  <c r="K48" i="1"/>
  <c r="AN48" i="1" s="1"/>
  <c r="K49" i="1"/>
  <c r="K50" i="1"/>
  <c r="K51" i="1"/>
  <c r="AN51" i="1" s="1"/>
  <c r="K52" i="1"/>
  <c r="AN52" i="1" s="1"/>
  <c r="K53" i="1"/>
  <c r="AN53" i="1" s="1"/>
  <c r="K54" i="1"/>
  <c r="AN54" i="1" s="1"/>
  <c r="K55" i="1"/>
  <c r="K56" i="1"/>
  <c r="K57" i="1"/>
  <c r="AN57" i="1" s="1"/>
  <c r="K58" i="1"/>
  <c r="K59" i="1"/>
  <c r="L59" i="1" s="1"/>
  <c r="AO59" i="1" s="1"/>
  <c r="K46" i="1"/>
  <c r="AN46" i="1" s="1"/>
  <c r="K44" i="1"/>
  <c r="AN44" i="1" s="1"/>
  <c r="K43" i="1"/>
  <c r="AN43" i="1" s="1"/>
  <c r="K40" i="1"/>
  <c r="AN40" i="1" s="1"/>
  <c r="K39" i="1"/>
  <c r="AN39" i="1" s="1"/>
  <c r="K38" i="1"/>
  <c r="AN38" i="1" s="1"/>
  <c r="K37" i="1"/>
  <c r="AN37" i="1" s="1"/>
  <c r="K36" i="1"/>
  <c r="AN36" i="1" s="1"/>
  <c r="K35" i="1"/>
  <c r="AN35" i="1" s="1"/>
  <c r="K34" i="1"/>
  <c r="AN34" i="1" s="1"/>
  <c r="K33" i="1"/>
  <c r="AN33" i="1" s="1"/>
  <c r="K32" i="1"/>
  <c r="AN32" i="1" s="1"/>
  <c r="K31" i="1"/>
  <c r="AN31" i="1" s="1"/>
  <c r="K30" i="1"/>
  <c r="AN30" i="1" s="1"/>
  <c r="K29" i="1"/>
  <c r="AN29" i="1" s="1"/>
  <c r="K28" i="1"/>
  <c r="AN28" i="1" s="1"/>
  <c r="K27" i="1"/>
  <c r="AN27" i="1" s="1"/>
  <c r="K26" i="1"/>
  <c r="AN26" i="1" s="1"/>
  <c r="K25" i="1"/>
  <c r="AN25" i="1" s="1"/>
  <c r="K24" i="1"/>
  <c r="AN24" i="1" s="1"/>
  <c r="K23" i="1"/>
  <c r="AN23" i="1" s="1"/>
  <c r="K22" i="1"/>
  <c r="AN22" i="1" s="1"/>
  <c r="K21" i="1"/>
  <c r="AN21" i="1" s="1"/>
  <c r="K19" i="1"/>
  <c r="AN19" i="1" s="1"/>
  <c r="K18" i="1"/>
  <c r="AN18" i="1" s="1"/>
  <c r="K17" i="1"/>
  <c r="AN17" i="1" s="1"/>
  <c r="K16" i="1"/>
  <c r="AN16" i="1" s="1"/>
  <c r="AP144" i="1" l="1"/>
  <c r="AS101" i="1"/>
  <c r="BF101" i="1"/>
  <c r="AS102" i="1"/>
  <c r="BF102" i="1"/>
  <c r="AS103" i="1"/>
  <c r="BF103" i="1"/>
  <c r="AQ144" i="1"/>
  <c r="AR124" i="1"/>
  <c r="AR137" i="1"/>
  <c r="AR125" i="1"/>
  <c r="AL144" i="1"/>
  <c r="AR135" i="1"/>
  <c r="AR113" i="1"/>
  <c r="AR110" i="1"/>
  <c r="AR64" i="1"/>
  <c r="AR94" i="1"/>
  <c r="AR91" i="1"/>
  <c r="AR71" i="1"/>
  <c r="AR74" i="1"/>
  <c r="Q59" i="1"/>
  <c r="AE59" i="1" s="1"/>
  <c r="AR86" i="1"/>
  <c r="AM144" i="1"/>
  <c r="AR90" i="1"/>
  <c r="AN67" i="1"/>
  <c r="AN97" i="1"/>
  <c r="AN132" i="1"/>
  <c r="AN58" i="1"/>
  <c r="AN56" i="1"/>
  <c r="AN50" i="1"/>
  <c r="AN83" i="1"/>
  <c r="AN107" i="1"/>
  <c r="AN124" i="1"/>
  <c r="AN92" i="1"/>
  <c r="AN82" i="1"/>
  <c r="AN86" i="1"/>
  <c r="AN106" i="1"/>
  <c r="AN118" i="1"/>
  <c r="AN122" i="1"/>
  <c r="AN135" i="1"/>
  <c r="AN59" i="1"/>
  <c r="AN55" i="1"/>
  <c r="AN49" i="1"/>
  <c r="AN93" i="1"/>
  <c r="AR144" i="1" l="1"/>
  <c r="AV158" i="1" s="1"/>
  <c r="AS59" i="1"/>
  <c r="BF59" i="1"/>
  <c r="AN144" i="1"/>
  <c r="AZ64" i="1"/>
  <c r="G208" i="2"/>
  <c r="F207" i="2"/>
  <c r="G207" i="2" s="1"/>
  <c r="M205" i="2" s="1"/>
  <c r="G201" i="2"/>
  <c r="F200" i="2"/>
  <c r="G200" i="2" s="1"/>
  <c r="M198" i="2" s="1"/>
  <c r="G192" i="2"/>
  <c r="G191" i="2"/>
  <c r="M189" i="2" s="1"/>
  <c r="G185" i="2"/>
  <c r="G184" i="2"/>
  <c r="G178" i="2"/>
  <c r="G177" i="2"/>
  <c r="M175" i="2" s="1"/>
  <c r="G171" i="2"/>
  <c r="G170" i="2"/>
  <c r="M168" i="2" s="1"/>
  <c r="S165" i="2"/>
  <c r="R165" i="2"/>
  <c r="Q165" i="2"/>
  <c r="P165" i="2"/>
  <c r="O165" i="2"/>
  <c r="S164" i="2"/>
  <c r="R164" i="2"/>
  <c r="Q164" i="2"/>
  <c r="P164" i="2"/>
  <c r="O164" i="2"/>
  <c r="E163" i="2"/>
  <c r="G163" i="2" s="1"/>
  <c r="E162" i="2"/>
  <c r="G162" i="2" s="1"/>
  <c r="S160" i="2"/>
  <c r="R160" i="2"/>
  <c r="Q160" i="2"/>
  <c r="P160" i="2"/>
  <c r="O160" i="2"/>
  <c r="W157" i="2"/>
  <c r="S157" i="2"/>
  <c r="R157" i="2"/>
  <c r="Q157" i="2"/>
  <c r="P157" i="2"/>
  <c r="O157" i="2"/>
  <c r="S156" i="2"/>
  <c r="R156" i="2"/>
  <c r="Q156" i="2"/>
  <c r="P156" i="2"/>
  <c r="O156" i="2"/>
  <c r="H155" i="2"/>
  <c r="H154" i="2"/>
  <c r="H153" i="2"/>
  <c r="H152" i="2"/>
  <c r="H151" i="2"/>
  <c r="H150" i="2"/>
  <c r="S148" i="2"/>
  <c r="R148" i="2"/>
  <c r="Q148" i="2"/>
  <c r="P148" i="2"/>
  <c r="O148" i="2"/>
  <c r="S146" i="2"/>
  <c r="R146" i="2"/>
  <c r="Q146" i="2"/>
  <c r="P146" i="2"/>
  <c r="O146" i="2"/>
  <c r="S145" i="2"/>
  <c r="R145" i="2"/>
  <c r="Q145" i="2"/>
  <c r="P145" i="2"/>
  <c r="O145" i="2"/>
  <c r="H144" i="2"/>
  <c r="E143" i="2"/>
  <c r="H143" i="2" s="1"/>
  <c r="E142" i="2"/>
  <c r="H142" i="2" s="1"/>
  <c r="S140" i="2"/>
  <c r="R140" i="2"/>
  <c r="Q140" i="2"/>
  <c r="P140" i="2"/>
  <c r="O140" i="2"/>
  <c r="S136" i="2"/>
  <c r="R136" i="2"/>
  <c r="Q136" i="2"/>
  <c r="P136" i="2"/>
  <c r="O136" i="2"/>
  <c r="S135" i="2"/>
  <c r="R135" i="2"/>
  <c r="Q135" i="2"/>
  <c r="P135" i="2"/>
  <c r="O135" i="2"/>
  <c r="E134" i="2"/>
  <c r="H134" i="2" s="1"/>
  <c r="M132" i="2" s="1"/>
  <c r="S132" i="2"/>
  <c r="R132" i="2"/>
  <c r="Q132" i="2"/>
  <c r="P132" i="2"/>
  <c r="O132" i="2"/>
  <c r="S129" i="2"/>
  <c r="R129" i="2"/>
  <c r="Q129" i="2"/>
  <c r="P129" i="2"/>
  <c r="O129" i="2"/>
  <c r="S128" i="2"/>
  <c r="R128" i="2"/>
  <c r="Q128" i="2"/>
  <c r="P128" i="2"/>
  <c r="O128" i="2"/>
  <c r="E126" i="2"/>
  <c r="H126" i="2" s="1"/>
  <c r="M124" i="2" s="1"/>
  <c r="S124" i="2"/>
  <c r="R124" i="2"/>
  <c r="Q124" i="2"/>
  <c r="P124" i="2"/>
  <c r="O124" i="2"/>
  <c r="S121" i="2"/>
  <c r="R121" i="2"/>
  <c r="Q121" i="2"/>
  <c r="P121" i="2"/>
  <c r="O121" i="2"/>
  <c r="S120" i="2"/>
  <c r="R120" i="2"/>
  <c r="Q120" i="2"/>
  <c r="P120" i="2"/>
  <c r="O120" i="2"/>
  <c r="E118" i="2"/>
  <c r="H118" i="2" s="1"/>
  <c r="M116" i="2" s="1"/>
  <c r="S116" i="2"/>
  <c r="R116" i="2"/>
  <c r="Q116" i="2"/>
  <c r="P116" i="2"/>
  <c r="O116" i="2"/>
  <c r="S114" i="2"/>
  <c r="R114" i="2"/>
  <c r="Q114" i="2"/>
  <c r="P114" i="2"/>
  <c r="O114" i="2"/>
  <c r="S112" i="2"/>
  <c r="R112" i="2"/>
  <c r="Q112" i="2"/>
  <c r="P112" i="2"/>
  <c r="O112" i="2"/>
  <c r="S111" i="2"/>
  <c r="R111" i="2"/>
  <c r="Q111" i="2"/>
  <c r="P111" i="2"/>
  <c r="O111" i="2"/>
  <c r="H110" i="2"/>
  <c r="L109" i="2"/>
  <c r="L110" i="2" s="1"/>
  <c r="H109" i="2"/>
  <c r="H108" i="2"/>
  <c r="S106" i="2"/>
  <c r="R106" i="2"/>
  <c r="Q106" i="2"/>
  <c r="P106" i="2"/>
  <c r="O106" i="2"/>
  <c r="M106" i="2"/>
  <c r="S104" i="2"/>
  <c r="R104" i="2"/>
  <c r="Q104" i="2"/>
  <c r="P104" i="2"/>
  <c r="O104" i="2"/>
  <c r="S102" i="2"/>
  <c r="R102" i="2"/>
  <c r="Q102" i="2"/>
  <c r="P102" i="2"/>
  <c r="O102" i="2"/>
  <c r="S99" i="2"/>
  <c r="R99" i="2"/>
  <c r="Q99" i="2"/>
  <c r="P99" i="2"/>
  <c r="O99" i="2"/>
  <c r="S98" i="2"/>
  <c r="R98" i="2"/>
  <c r="Q98" i="2"/>
  <c r="P98" i="2"/>
  <c r="O98" i="2"/>
  <c r="J95" i="2"/>
  <c r="L95" i="2" s="1"/>
  <c r="S93" i="2"/>
  <c r="R93" i="2"/>
  <c r="Q93" i="2"/>
  <c r="P93" i="2"/>
  <c r="O93" i="2"/>
  <c r="S89" i="2"/>
  <c r="R89" i="2"/>
  <c r="Q89" i="2"/>
  <c r="P89" i="2"/>
  <c r="O89" i="2"/>
  <c r="S88" i="2"/>
  <c r="R88" i="2"/>
  <c r="Q88" i="2"/>
  <c r="P88" i="2"/>
  <c r="O88" i="2"/>
  <c r="L87" i="2"/>
  <c r="M85" i="2" s="1"/>
  <c r="S85" i="2"/>
  <c r="R85" i="2"/>
  <c r="Q85" i="2"/>
  <c r="P85" i="2"/>
  <c r="O85" i="2"/>
  <c r="S83" i="2"/>
  <c r="R83" i="2"/>
  <c r="Q83" i="2"/>
  <c r="P83" i="2"/>
  <c r="O83" i="2"/>
  <c r="S82" i="2"/>
  <c r="R82" i="2"/>
  <c r="Q82" i="2"/>
  <c r="P82" i="2"/>
  <c r="O82" i="2"/>
  <c r="L81" i="2"/>
  <c r="M79" i="2" s="1"/>
  <c r="S79" i="2"/>
  <c r="R79" i="2"/>
  <c r="Q79" i="2"/>
  <c r="P79" i="2"/>
  <c r="O79" i="2"/>
  <c r="S77" i="2"/>
  <c r="R77" i="2"/>
  <c r="Q77" i="2"/>
  <c r="P77" i="2"/>
  <c r="O77" i="2"/>
  <c r="S76" i="2"/>
  <c r="R76" i="2"/>
  <c r="Q76" i="2"/>
  <c r="P76" i="2"/>
  <c r="O76" i="2"/>
  <c r="L75" i="2"/>
  <c r="S73" i="2"/>
  <c r="R73" i="2"/>
  <c r="Q73" i="2"/>
  <c r="P73" i="2"/>
  <c r="O73" i="2"/>
  <c r="M73" i="2"/>
  <c r="S71" i="2"/>
  <c r="R71" i="2"/>
  <c r="Q71" i="2"/>
  <c r="P71" i="2"/>
  <c r="O71" i="2"/>
  <c r="S70" i="2"/>
  <c r="R70" i="2"/>
  <c r="Q70" i="2"/>
  <c r="P70" i="2"/>
  <c r="O70" i="2"/>
  <c r="L69" i="2"/>
  <c r="S67" i="2"/>
  <c r="R67" i="2"/>
  <c r="Q67" i="2"/>
  <c r="P67" i="2"/>
  <c r="O67" i="2"/>
  <c r="M67" i="2"/>
  <c r="S65" i="2"/>
  <c r="R65" i="2"/>
  <c r="Q65" i="2"/>
  <c r="P65" i="2"/>
  <c r="O65" i="2"/>
  <c r="S64" i="2"/>
  <c r="R64" i="2"/>
  <c r="Q64" i="2"/>
  <c r="P64" i="2"/>
  <c r="O64" i="2"/>
  <c r="L62" i="2"/>
  <c r="M60" i="2" s="1"/>
  <c r="S60" i="2"/>
  <c r="R60" i="2"/>
  <c r="Q60" i="2"/>
  <c r="P60" i="2"/>
  <c r="O60" i="2"/>
  <c r="S57" i="2"/>
  <c r="R57" i="2"/>
  <c r="Q57" i="2"/>
  <c r="P57" i="2"/>
  <c r="O57" i="2"/>
  <c r="S56" i="2"/>
  <c r="R56" i="2"/>
  <c r="Q56" i="2"/>
  <c r="P56" i="2"/>
  <c r="O56" i="2"/>
  <c r="S52" i="2"/>
  <c r="R52" i="2"/>
  <c r="Q52" i="2"/>
  <c r="P52" i="2"/>
  <c r="O52" i="2"/>
  <c r="S50" i="2"/>
  <c r="R50" i="2"/>
  <c r="Q50" i="2"/>
  <c r="P50" i="2"/>
  <c r="O50" i="2"/>
  <c r="S49" i="2"/>
  <c r="R49" i="2"/>
  <c r="Q49" i="2"/>
  <c r="P49" i="2"/>
  <c r="O49" i="2"/>
  <c r="L47" i="2"/>
  <c r="M45" i="2" s="1"/>
  <c r="S45" i="2"/>
  <c r="R45" i="2"/>
  <c r="Q45" i="2"/>
  <c r="P45" i="2"/>
  <c r="O45" i="2"/>
  <c r="S42" i="2"/>
  <c r="R42" i="2"/>
  <c r="Q42" i="2"/>
  <c r="P42" i="2"/>
  <c r="O42" i="2"/>
  <c r="S41" i="2"/>
  <c r="R41" i="2"/>
  <c r="Q41" i="2"/>
  <c r="P41" i="2"/>
  <c r="O41" i="2"/>
  <c r="L39" i="2"/>
  <c r="S37" i="2"/>
  <c r="R37" i="2"/>
  <c r="Q37" i="2"/>
  <c r="P37" i="2"/>
  <c r="O37" i="2"/>
  <c r="M37" i="2"/>
  <c r="S35" i="2"/>
  <c r="R35" i="2"/>
  <c r="Q35" i="2"/>
  <c r="P35" i="2"/>
  <c r="O35" i="2"/>
  <c r="S34" i="2"/>
  <c r="R34" i="2"/>
  <c r="Q34" i="2"/>
  <c r="P34" i="2"/>
  <c r="O34" i="2"/>
  <c r="L32" i="2"/>
  <c r="M30" i="2" s="1"/>
  <c r="S30" i="2"/>
  <c r="R30" i="2"/>
  <c r="Q30" i="2"/>
  <c r="P30" i="2"/>
  <c r="O30" i="2"/>
  <c r="S28" i="2"/>
  <c r="R28" i="2"/>
  <c r="Q28" i="2"/>
  <c r="P28" i="2"/>
  <c r="O28" i="2"/>
  <c r="S26" i="2"/>
  <c r="R26" i="2"/>
  <c r="Q26" i="2"/>
  <c r="P26" i="2"/>
  <c r="O26" i="2"/>
  <c r="S25" i="2"/>
  <c r="R25" i="2"/>
  <c r="Q25" i="2"/>
  <c r="P25" i="2"/>
  <c r="O25" i="2"/>
  <c r="S21" i="2"/>
  <c r="R21" i="2"/>
  <c r="Q21" i="2"/>
  <c r="P21" i="2"/>
  <c r="O21" i="2"/>
  <c r="S19" i="2"/>
  <c r="R19" i="2"/>
  <c r="Q19" i="2"/>
  <c r="P19" i="2"/>
  <c r="O19" i="2"/>
  <c r="S18" i="2"/>
  <c r="R18" i="2"/>
  <c r="Q18" i="2"/>
  <c r="P18" i="2"/>
  <c r="O18" i="2"/>
  <c r="L16" i="2"/>
  <c r="N14" i="2" a="1"/>
  <c r="N14" i="2" s="1"/>
  <c r="M14" i="2"/>
  <c r="S12" i="2"/>
  <c r="R12" i="2"/>
  <c r="Q12" i="2"/>
  <c r="P12" i="2"/>
  <c r="O12" i="2"/>
  <c r="S10" i="2"/>
  <c r="R10" i="2"/>
  <c r="Q10" i="2"/>
  <c r="P10" i="2"/>
  <c r="O10" i="2"/>
  <c r="BC143" i="1"/>
  <c r="BC142" i="1" s="1"/>
  <c r="BB143" i="1"/>
  <c r="BB142" i="1" s="1"/>
  <c r="BA143" i="1"/>
  <c r="BA142" i="1" s="1"/>
  <c r="AZ143" i="1"/>
  <c r="AZ142" i="1" s="1"/>
  <c r="AY143" i="1"/>
  <c r="AY142" i="1" s="1"/>
  <c r="AX143" i="1"/>
  <c r="AX142" i="1" s="1"/>
  <c r="AW143" i="1"/>
  <c r="AW142" i="1" s="1"/>
  <c r="AV143" i="1"/>
  <c r="AV142" i="1" s="1"/>
  <c r="AU143" i="1"/>
  <c r="AU142" i="1" s="1"/>
  <c r="AT143" i="1"/>
  <c r="AT142" i="1" s="1"/>
  <c r="AI143" i="1"/>
  <c r="AH143" i="1"/>
  <c r="AG143" i="1"/>
  <c r="AG142" i="1" s="1"/>
  <c r="G143" i="1"/>
  <c r="AJ143" i="1" s="1"/>
  <c r="BC141" i="1"/>
  <c r="BB141" i="1"/>
  <c r="BA141" i="1"/>
  <c r="AZ141" i="1"/>
  <c r="AY141" i="1"/>
  <c r="AX141" i="1"/>
  <c r="AW141" i="1"/>
  <c r="AV141" i="1"/>
  <c r="AU141" i="1"/>
  <c r="AT141" i="1"/>
  <c r="AI141" i="1"/>
  <c r="AH141" i="1"/>
  <c r="AG141" i="1"/>
  <c r="G141" i="1"/>
  <c r="AJ141" i="1" s="1"/>
  <c r="BC140" i="1"/>
  <c r="BB140" i="1"/>
  <c r="BA140" i="1"/>
  <c r="AZ140" i="1"/>
  <c r="AY140" i="1"/>
  <c r="AX140" i="1"/>
  <c r="AW140" i="1"/>
  <c r="AV140" i="1"/>
  <c r="AU140" i="1"/>
  <c r="AT140" i="1"/>
  <c r="AI140" i="1"/>
  <c r="AH140" i="1"/>
  <c r="AG140" i="1"/>
  <c r="G140" i="1"/>
  <c r="H140" i="1" s="1"/>
  <c r="BC137" i="1"/>
  <c r="BC136" i="1" s="1"/>
  <c r="BB137" i="1"/>
  <c r="BB136" i="1" s="1"/>
  <c r="BA137" i="1"/>
  <c r="BA136" i="1" s="1"/>
  <c r="AZ137" i="1"/>
  <c r="AZ136" i="1" s="1"/>
  <c r="AY137" i="1"/>
  <c r="AY136" i="1" s="1"/>
  <c r="AX137" i="1"/>
  <c r="AX136" i="1" s="1"/>
  <c r="AW137" i="1"/>
  <c r="AW136" i="1" s="1"/>
  <c r="AV137" i="1"/>
  <c r="AV136" i="1" s="1"/>
  <c r="AU137" i="1"/>
  <c r="AU136" i="1" s="1"/>
  <c r="AT137" i="1"/>
  <c r="AT136" i="1" s="1"/>
  <c r="AI137" i="1"/>
  <c r="AH137" i="1"/>
  <c r="AG137" i="1"/>
  <c r="AG136" i="1" s="1"/>
  <c r="G137" i="1"/>
  <c r="AJ137" i="1" s="1"/>
  <c r="BC135" i="1"/>
  <c r="BC134" i="1" s="1"/>
  <c r="BB135" i="1"/>
  <c r="BB134" i="1" s="1"/>
  <c r="BA135" i="1"/>
  <c r="BA134" i="1" s="1"/>
  <c r="AZ135" i="1"/>
  <c r="AZ134" i="1" s="1"/>
  <c r="AY135" i="1"/>
  <c r="AY134" i="1" s="1"/>
  <c r="AX135" i="1"/>
  <c r="AX134" i="1" s="1"/>
  <c r="AW135" i="1"/>
  <c r="AW134" i="1" s="1"/>
  <c r="AV135" i="1"/>
  <c r="AV134" i="1" s="1"/>
  <c r="AU135" i="1"/>
  <c r="AU134" i="1" s="1"/>
  <c r="AT135" i="1"/>
  <c r="AT134" i="1" s="1"/>
  <c r="AI135" i="1"/>
  <c r="AH135" i="1"/>
  <c r="AG135" i="1"/>
  <c r="AG134" i="1" s="1"/>
  <c r="G135" i="1"/>
  <c r="AJ135" i="1" s="1"/>
  <c r="BC133" i="1"/>
  <c r="BB133" i="1"/>
  <c r="BA133" i="1"/>
  <c r="AZ133" i="1"/>
  <c r="AY133" i="1"/>
  <c r="AX133" i="1"/>
  <c r="AW133" i="1"/>
  <c r="AV133" i="1"/>
  <c r="AU133" i="1"/>
  <c r="AT133" i="1"/>
  <c r="AI133" i="1"/>
  <c r="AH133" i="1"/>
  <c r="AG133" i="1"/>
  <c r="G133" i="1"/>
  <c r="H133" i="1" s="1"/>
  <c r="L133" i="1" s="1"/>
  <c r="BC132" i="1"/>
  <c r="BB132" i="1"/>
  <c r="BA132" i="1"/>
  <c r="AZ132" i="1"/>
  <c r="AY132" i="1"/>
  <c r="AX132" i="1"/>
  <c r="AW132" i="1"/>
  <c r="AV132" i="1"/>
  <c r="AU132" i="1"/>
  <c r="AT132" i="1"/>
  <c r="AI132" i="1"/>
  <c r="AH132" i="1"/>
  <c r="AG132" i="1"/>
  <c r="G132" i="1"/>
  <c r="H132" i="1" s="1"/>
  <c r="BC129" i="1"/>
  <c r="BB129" i="1"/>
  <c r="BA129" i="1"/>
  <c r="AZ129" i="1"/>
  <c r="AY129" i="1"/>
  <c r="AX129" i="1"/>
  <c r="AW129" i="1"/>
  <c r="AV129" i="1"/>
  <c r="AU129" i="1"/>
  <c r="AT129" i="1"/>
  <c r="AI129" i="1"/>
  <c r="AH129" i="1"/>
  <c r="AG129" i="1"/>
  <c r="G129" i="1"/>
  <c r="AJ129" i="1" s="1"/>
  <c r="BC128" i="1"/>
  <c r="BB128" i="1"/>
  <c r="BA128" i="1"/>
  <c r="AZ128" i="1"/>
  <c r="AY128" i="1"/>
  <c r="AX128" i="1"/>
  <c r="AW128" i="1"/>
  <c r="AV128" i="1"/>
  <c r="AU128" i="1"/>
  <c r="AT128" i="1"/>
  <c r="AI128" i="1"/>
  <c r="AH128" i="1"/>
  <c r="AG128" i="1"/>
  <c r="G128" i="1"/>
  <c r="H128" i="1" s="1"/>
  <c r="BC127" i="1"/>
  <c r="BB127" i="1"/>
  <c r="BA127" i="1"/>
  <c r="AZ127" i="1"/>
  <c r="AY127" i="1"/>
  <c r="AX127" i="1"/>
  <c r="AW127" i="1"/>
  <c r="AV127" i="1"/>
  <c r="AU127" i="1"/>
  <c r="AT127" i="1"/>
  <c r="AI127" i="1"/>
  <c r="AH127" i="1"/>
  <c r="AG127" i="1"/>
  <c r="G127" i="1"/>
  <c r="BC126" i="1"/>
  <c r="BB126" i="1"/>
  <c r="BA126" i="1"/>
  <c r="AZ126" i="1"/>
  <c r="AY126" i="1"/>
  <c r="AX126" i="1"/>
  <c r="AW126" i="1"/>
  <c r="AV126" i="1"/>
  <c r="AU126" i="1"/>
  <c r="AT126" i="1"/>
  <c r="AI126" i="1"/>
  <c r="AH126" i="1"/>
  <c r="AG126" i="1"/>
  <c r="G126" i="1"/>
  <c r="BC125" i="1"/>
  <c r="BB125" i="1"/>
  <c r="BA125" i="1"/>
  <c r="AZ125" i="1"/>
  <c r="AY125" i="1"/>
  <c r="AX125" i="1"/>
  <c r="AW125" i="1"/>
  <c r="AV125" i="1"/>
  <c r="AU125" i="1"/>
  <c r="AT125" i="1"/>
  <c r="AI125" i="1"/>
  <c r="AH125" i="1"/>
  <c r="AG125" i="1"/>
  <c r="G125" i="1"/>
  <c r="H125" i="1" s="1"/>
  <c r="L125" i="1" s="1"/>
  <c r="BC124" i="1"/>
  <c r="BB124" i="1"/>
  <c r="BA124" i="1"/>
  <c r="AZ124" i="1"/>
  <c r="AY124" i="1"/>
  <c r="AX124" i="1"/>
  <c r="AW124" i="1"/>
  <c r="AV124" i="1"/>
  <c r="AU124" i="1"/>
  <c r="AT124" i="1"/>
  <c r="AI124" i="1"/>
  <c r="AH124" i="1"/>
  <c r="AG124" i="1"/>
  <c r="G124" i="1"/>
  <c r="AJ124" i="1" s="1"/>
  <c r="BC122" i="1"/>
  <c r="BB122" i="1"/>
  <c r="BA122" i="1"/>
  <c r="AZ122" i="1"/>
  <c r="AY122" i="1"/>
  <c r="AX122" i="1"/>
  <c r="AW122" i="1"/>
  <c r="AV122" i="1"/>
  <c r="AU122" i="1"/>
  <c r="AT122" i="1"/>
  <c r="AI122" i="1"/>
  <c r="AH122" i="1"/>
  <c r="AG122" i="1"/>
  <c r="G122" i="1"/>
  <c r="H122" i="1" s="1"/>
  <c r="L122" i="1" s="1"/>
  <c r="BC121" i="1"/>
  <c r="BB121" i="1"/>
  <c r="BA121" i="1"/>
  <c r="AZ121" i="1"/>
  <c r="AY121" i="1"/>
  <c r="AX121" i="1"/>
  <c r="AW121" i="1"/>
  <c r="AV121" i="1"/>
  <c r="AU121" i="1"/>
  <c r="AT121" i="1"/>
  <c r="AI121" i="1"/>
  <c r="AH121" i="1"/>
  <c r="AG121" i="1"/>
  <c r="G121" i="1"/>
  <c r="H121" i="1" s="1"/>
  <c r="L121" i="1" s="1"/>
  <c r="BC120" i="1"/>
  <c r="BB120" i="1"/>
  <c r="BA120" i="1"/>
  <c r="AZ120" i="1"/>
  <c r="AY120" i="1"/>
  <c r="AX120" i="1"/>
  <c r="AW120" i="1"/>
  <c r="AV120" i="1"/>
  <c r="AU120" i="1"/>
  <c r="AT120" i="1"/>
  <c r="AI120" i="1"/>
  <c r="AH120" i="1"/>
  <c r="AG120" i="1"/>
  <c r="G120" i="1"/>
  <c r="H120" i="1" s="1"/>
  <c r="L120" i="1" s="1"/>
  <c r="BC118" i="1"/>
  <c r="BC117" i="1" s="1"/>
  <c r="BB118" i="1"/>
  <c r="BB117" i="1" s="1"/>
  <c r="BA118" i="1"/>
  <c r="BA117" i="1" s="1"/>
  <c r="AZ118" i="1"/>
  <c r="AZ117" i="1" s="1"/>
  <c r="AY118" i="1"/>
  <c r="AY117" i="1" s="1"/>
  <c r="AX118" i="1"/>
  <c r="AX117" i="1" s="1"/>
  <c r="AW118" i="1"/>
  <c r="AW117" i="1" s="1"/>
  <c r="AV118" i="1"/>
  <c r="AV117" i="1" s="1"/>
  <c r="AU118" i="1"/>
  <c r="AU117" i="1" s="1"/>
  <c r="AT118" i="1"/>
  <c r="AT117" i="1" s="1"/>
  <c r="AI118" i="1"/>
  <c r="AH118" i="1"/>
  <c r="AG118" i="1"/>
  <c r="AG117" i="1" s="1"/>
  <c r="G118" i="1"/>
  <c r="AJ118" i="1" s="1"/>
  <c r="BC115" i="1"/>
  <c r="BB115" i="1"/>
  <c r="BA115" i="1"/>
  <c r="AZ115" i="1"/>
  <c r="AY115" i="1"/>
  <c r="AX115" i="1"/>
  <c r="AW115" i="1"/>
  <c r="AV115" i="1"/>
  <c r="AU115" i="1"/>
  <c r="AT115" i="1"/>
  <c r="AI115" i="1"/>
  <c r="AH115" i="1"/>
  <c r="AG115" i="1"/>
  <c r="G115" i="1"/>
  <c r="H115" i="1" s="1"/>
  <c r="L115" i="1" s="1"/>
  <c r="BC114" i="1"/>
  <c r="BB114" i="1"/>
  <c r="BA114" i="1"/>
  <c r="AZ114" i="1"/>
  <c r="AY114" i="1"/>
  <c r="AX114" i="1"/>
  <c r="AW114" i="1"/>
  <c r="AV114" i="1"/>
  <c r="AU114" i="1"/>
  <c r="AT114" i="1"/>
  <c r="AI114" i="1"/>
  <c r="AH114" i="1"/>
  <c r="AG114" i="1"/>
  <c r="G114" i="1"/>
  <c r="H114" i="1" s="1"/>
  <c r="BC113" i="1"/>
  <c r="BB113" i="1"/>
  <c r="BA113" i="1"/>
  <c r="AZ113" i="1"/>
  <c r="AY113" i="1"/>
  <c r="AX113" i="1"/>
  <c r="AW113" i="1"/>
  <c r="AV113" i="1"/>
  <c r="AU113" i="1"/>
  <c r="AT113" i="1"/>
  <c r="AI113" i="1"/>
  <c r="AH113" i="1"/>
  <c r="AG113" i="1"/>
  <c r="G113" i="1"/>
  <c r="AJ113" i="1" s="1"/>
  <c r="BC112" i="1"/>
  <c r="BB112" i="1"/>
  <c r="BA112" i="1"/>
  <c r="AZ112" i="1"/>
  <c r="AY112" i="1"/>
  <c r="AX112" i="1"/>
  <c r="AW112" i="1"/>
  <c r="AV112" i="1"/>
  <c r="AU112" i="1"/>
  <c r="AT112" i="1"/>
  <c r="AI112" i="1"/>
  <c r="AH112" i="1"/>
  <c r="AG112" i="1"/>
  <c r="G112" i="1"/>
  <c r="H112" i="1" s="1"/>
  <c r="BC111" i="1"/>
  <c r="BB111" i="1"/>
  <c r="BA111" i="1"/>
  <c r="AZ111" i="1"/>
  <c r="AY111" i="1"/>
  <c r="AX111" i="1"/>
  <c r="AW111" i="1"/>
  <c r="AV111" i="1"/>
  <c r="AU111" i="1"/>
  <c r="AT111" i="1"/>
  <c r="AI111" i="1"/>
  <c r="AH111" i="1"/>
  <c r="AG111" i="1"/>
  <c r="G111" i="1"/>
  <c r="BC110" i="1"/>
  <c r="BB110" i="1"/>
  <c r="BA110" i="1"/>
  <c r="AZ110" i="1"/>
  <c r="AY110" i="1"/>
  <c r="AX110" i="1"/>
  <c r="AW110" i="1"/>
  <c r="AV110" i="1"/>
  <c r="AU110" i="1"/>
  <c r="AT110" i="1"/>
  <c r="AI110" i="1"/>
  <c r="AH110" i="1"/>
  <c r="AG110" i="1"/>
  <c r="G110" i="1"/>
  <c r="BC109" i="1"/>
  <c r="BB109" i="1"/>
  <c r="BA109" i="1"/>
  <c r="AZ109" i="1"/>
  <c r="AY109" i="1"/>
  <c r="AX109" i="1"/>
  <c r="AW109" i="1"/>
  <c r="AV109" i="1"/>
  <c r="AU109" i="1"/>
  <c r="AT109" i="1"/>
  <c r="AI109" i="1"/>
  <c r="AH109" i="1"/>
  <c r="AG109" i="1"/>
  <c r="G109" i="1"/>
  <c r="H109" i="1" s="1"/>
  <c r="L109" i="1" s="1"/>
  <c r="BC107" i="1"/>
  <c r="BB107" i="1"/>
  <c r="BA107" i="1"/>
  <c r="AZ107" i="1"/>
  <c r="AY107" i="1"/>
  <c r="AX107" i="1"/>
  <c r="AW107" i="1"/>
  <c r="AV107" i="1"/>
  <c r="AU107" i="1"/>
  <c r="AT107" i="1"/>
  <c r="AI107" i="1"/>
  <c r="AH107" i="1"/>
  <c r="AG107" i="1"/>
  <c r="G107" i="1"/>
  <c r="H107" i="1" s="1"/>
  <c r="L107" i="1" s="1"/>
  <c r="BC106" i="1"/>
  <c r="BB106" i="1"/>
  <c r="BA106" i="1"/>
  <c r="AZ106" i="1"/>
  <c r="AY106" i="1"/>
  <c r="AY105" i="1" s="1"/>
  <c r="AX106" i="1"/>
  <c r="AW106" i="1"/>
  <c r="AV106" i="1"/>
  <c r="AU106" i="1"/>
  <c r="AT106" i="1"/>
  <c r="AI106" i="1"/>
  <c r="AH106" i="1"/>
  <c r="AG106" i="1"/>
  <c r="G106" i="1"/>
  <c r="H106" i="1" s="1"/>
  <c r="L106" i="1" s="1"/>
  <c r="BC98" i="1"/>
  <c r="BB98" i="1"/>
  <c r="BA98" i="1"/>
  <c r="AZ98" i="1"/>
  <c r="AY98" i="1"/>
  <c r="AX98" i="1"/>
  <c r="AW98" i="1"/>
  <c r="AV98" i="1"/>
  <c r="AU98" i="1"/>
  <c r="AT98" i="1"/>
  <c r="AI98" i="1"/>
  <c r="AH98" i="1"/>
  <c r="AG98" i="1"/>
  <c r="G98" i="1"/>
  <c r="H98" i="1" s="1"/>
  <c r="L98" i="1" s="1"/>
  <c r="BC97" i="1"/>
  <c r="BB97" i="1"/>
  <c r="BA97" i="1"/>
  <c r="AZ97" i="1"/>
  <c r="AY97" i="1"/>
  <c r="AX97" i="1"/>
  <c r="AW97" i="1"/>
  <c r="AV97" i="1"/>
  <c r="AU97" i="1"/>
  <c r="AT97" i="1"/>
  <c r="AI97" i="1"/>
  <c r="AH97" i="1"/>
  <c r="AG97" i="1"/>
  <c r="G97" i="1"/>
  <c r="AJ97" i="1" s="1"/>
  <c r="BC96" i="1"/>
  <c r="BB96" i="1"/>
  <c r="BA96" i="1"/>
  <c r="AZ96" i="1"/>
  <c r="AY96" i="1"/>
  <c r="AX96" i="1"/>
  <c r="AW96" i="1"/>
  <c r="AV96" i="1"/>
  <c r="AU96" i="1"/>
  <c r="AT96" i="1"/>
  <c r="AI96" i="1"/>
  <c r="AH96" i="1"/>
  <c r="AG96" i="1"/>
  <c r="G96" i="1"/>
  <c r="AJ96" i="1" s="1"/>
  <c r="BC95" i="1"/>
  <c r="BB95" i="1"/>
  <c r="BA95" i="1"/>
  <c r="AZ95" i="1"/>
  <c r="AY95" i="1"/>
  <c r="AX95" i="1"/>
  <c r="AW95" i="1"/>
  <c r="AV95" i="1"/>
  <c r="AU95" i="1"/>
  <c r="AT95" i="1"/>
  <c r="AI95" i="1"/>
  <c r="AH95" i="1"/>
  <c r="AG95" i="1"/>
  <c r="G95" i="1"/>
  <c r="AJ95" i="1" s="1"/>
  <c r="BC94" i="1"/>
  <c r="BB94" i="1"/>
  <c r="BA94" i="1"/>
  <c r="AZ94" i="1"/>
  <c r="AY94" i="1"/>
  <c r="AX94" i="1"/>
  <c r="AW94" i="1"/>
  <c r="AV94" i="1"/>
  <c r="AU94" i="1"/>
  <c r="AT94" i="1"/>
  <c r="AI94" i="1"/>
  <c r="AH94" i="1"/>
  <c r="AG94" i="1"/>
  <c r="G94" i="1"/>
  <c r="H94" i="1" s="1"/>
  <c r="L94" i="1" s="1"/>
  <c r="BC93" i="1"/>
  <c r="BB93" i="1"/>
  <c r="BA93" i="1"/>
  <c r="AZ93" i="1"/>
  <c r="AY93" i="1"/>
  <c r="AX93" i="1"/>
  <c r="AW93" i="1"/>
  <c r="AV93" i="1"/>
  <c r="AU93" i="1"/>
  <c r="AT93" i="1"/>
  <c r="AI93" i="1"/>
  <c r="AH93" i="1"/>
  <c r="AG93" i="1"/>
  <c r="G93" i="1"/>
  <c r="H93" i="1" s="1"/>
  <c r="BC92" i="1"/>
  <c r="BB92" i="1"/>
  <c r="BA92" i="1"/>
  <c r="AZ92" i="1"/>
  <c r="AY92" i="1"/>
  <c r="AX92" i="1"/>
  <c r="AW92" i="1"/>
  <c r="AV92" i="1"/>
  <c r="AU92" i="1"/>
  <c r="AT92" i="1"/>
  <c r="AI92" i="1"/>
  <c r="AH92" i="1"/>
  <c r="AG92" i="1"/>
  <c r="G92" i="1"/>
  <c r="BC91" i="1"/>
  <c r="BB91" i="1"/>
  <c r="BA91" i="1"/>
  <c r="AZ91" i="1"/>
  <c r="AY91" i="1"/>
  <c r="AX91" i="1"/>
  <c r="AW91" i="1"/>
  <c r="AV91" i="1"/>
  <c r="AU91" i="1"/>
  <c r="AT91" i="1"/>
  <c r="AI91" i="1"/>
  <c r="AH91" i="1"/>
  <c r="AG91" i="1"/>
  <c r="G91" i="1"/>
  <c r="BC90" i="1"/>
  <c r="BB90" i="1"/>
  <c r="BA90" i="1"/>
  <c r="AZ90" i="1"/>
  <c r="AY90" i="1"/>
  <c r="AX90" i="1"/>
  <c r="AW90" i="1"/>
  <c r="AV90" i="1"/>
  <c r="AU90" i="1"/>
  <c r="AT90" i="1"/>
  <c r="AI90" i="1"/>
  <c r="AH90" i="1"/>
  <c r="AG90" i="1"/>
  <c r="G90" i="1"/>
  <c r="H90" i="1" s="1"/>
  <c r="L90" i="1" s="1"/>
  <c r="BC89" i="1"/>
  <c r="BB89" i="1"/>
  <c r="BA89" i="1"/>
  <c r="AZ89" i="1"/>
  <c r="AY89" i="1"/>
  <c r="AX89" i="1"/>
  <c r="AW89" i="1"/>
  <c r="AV89" i="1"/>
  <c r="AU89" i="1"/>
  <c r="AT89" i="1"/>
  <c r="AI89" i="1"/>
  <c r="AH89" i="1"/>
  <c r="AG89" i="1"/>
  <c r="G89" i="1"/>
  <c r="H89" i="1" s="1"/>
  <c r="L89" i="1" s="1"/>
  <c r="BC87" i="1"/>
  <c r="BB87" i="1"/>
  <c r="BA87" i="1"/>
  <c r="AZ87" i="1"/>
  <c r="AY87" i="1"/>
  <c r="AX87" i="1"/>
  <c r="AW87" i="1"/>
  <c r="AV87" i="1"/>
  <c r="AU87" i="1"/>
  <c r="AT87" i="1"/>
  <c r="AI87" i="1"/>
  <c r="AH87" i="1"/>
  <c r="AG87" i="1"/>
  <c r="G87" i="1"/>
  <c r="H87" i="1" s="1"/>
  <c r="L87" i="1" s="1"/>
  <c r="BC86" i="1"/>
  <c r="BB86" i="1"/>
  <c r="BA86" i="1"/>
  <c r="AZ86" i="1"/>
  <c r="AY86" i="1"/>
  <c r="AX86" i="1"/>
  <c r="AW86" i="1"/>
  <c r="AV86" i="1"/>
  <c r="AU86" i="1"/>
  <c r="AT86" i="1"/>
  <c r="AI86" i="1"/>
  <c r="AH86" i="1"/>
  <c r="AG86" i="1"/>
  <c r="G86" i="1"/>
  <c r="H86" i="1" s="1"/>
  <c r="L86" i="1" s="1"/>
  <c r="BC84" i="1"/>
  <c r="BB84" i="1"/>
  <c r="BA84" i="1"/>
  <c r="AZ84" i="1"/>
  <c r="AY84" i="1"/>
  <c r="AX84" i="1"/>
  <c r="AW84" i="1"/>
  <c r="AV84" i="1"/>
  <c r="AU84" i="1"/>
  <c r="AT84" i="1"/>
  <c r="AI84" i="1"/>
  <c r="AH84" i="1"/>
  <c r="AG84" i="1"/>
  <c r="G84" i="1"/>
  <c r="H84" i="1" s="1"/>
  <c r="L84" i="1" s="1"/>
  <c r="BC83" i="1"/>
  <c r="BB83" i="1"/>
  <c r="BA83" i="1"/>
  <c r="AZ83" i="1"/>
  <c r="AY83" i="1"/>
  <c r="AX83" i="1"/>
  <c r="AW83" i="1"/>
  <c r="AV83" i="1"/>
  <c r="AU83" i="1"/>
  <c r="AT83" i="1"/>
  <c r="AI83" i="1"/>
  <c r="AH83" i="1"/>
  <c r="AG83" i="1"/>
  <c r="G83" i="1"/>
  <c r="H83" i="1" s="1"/>
  <c r="BC82" i="1"/>
  <c r="BB82" i="1"/>
  <c r="BA82" i="1"/>
  <c r="AZ82" i="1"/>
  <c r="AY82" i="1"/>
  <c r="AX82" i="1"/>
  <c r="AW82" i="1"/>
  <c r="AV82" i="1"/>
  <c r="AU82" i="1"/>
  <c r="AT82" i="1"/>
  <c r="AI82" i="1"/>
  <c r="AH82" i="1"/>
  <c r="AG82" i="1"/>
  <c r="G82" i="1"/>
  <c r="H82" i="1" s="1"/>
  <c r="BC80" i="1"/>
  <c r="BC79" i="1" s="1"/>
  <c r="BB80" i="1"/>
  <c r="BB79" i="1" s="1"/>
  <c r="BA80" i="1"/>
  <c r="BA79" i="1" s="1"/>
  <c r="AZ80" i="1"/>
  <c r="AZ79" i="1" s="1"/>
  <c r="AY80" i="1"/>
  <c r="AY79" i="1" s="1"/>
  <c r="AX80" i="1"/>
  <c r="AX79" i="1" s="1"/>
  <c r="AW80" i="1"/>
  <c r="AW79" i="1" s="1"/>
  <c r="AV80" i="1"/>
  <c r="AV79" i="1" s="1"/>
  <c r="AU80" i="1"/>
  <c r="AU79" i="1" s="1"/>
  <c r="AT80" i="1"/>
  <c r="AT79" i="1" s="1"/>
  <c r="AI80" i="1"/>
  <c r="AH80" i="1"/>
  <c r="AG80" i="1"/>
  <c r="AG79" i="1" s="1"/>
  <c r="G80" i="1"/>
  <c r="H80" i="1" s="1"/>
  <c r="L80" i="1" s="1"/>
  <c r="BC77" i="1"/>
  <c r="BB77" i="1"/>
  <c r="BA77" i="1"/>
  <c r="AY77" i="1"/>
  <c r="AX77" i="1"/>
  <c r="AW77" i="1"/>
  <c r="AV77" i="1"/>
  <c r="AU77" i="1"/>
  <c r="AT77" i="1"/>
  <c r="AI77" i="1"/>
  <c r="AH77" i="1"/>
  <c r="AG77" i="1"/>
  <c r="G77" i="1"/>
  <c r="H77" i="1" s="1"/>
  <c r="AZ77" i="1"/>
  <c r="BC76" i="1"/>
  <c r="BB76" i="1"/>
  <c r="BA76" i="1"/>
  <c r="AZ76" i="1"/>
  <c r="AY76" i="1"/>
  <c r="AX76" i="1"/>
  <c r="AW76" i="1"/>
  <c r="AV76" i="1"/>
  <c r="AU76" i="1"/>
  <c r="AT76" i="1"/>
  <c r="AI76" i="1"/>
  <c r="AH76" i="1"/>
  <c r="AG76" i="1"/>
  <c r="G76" i="1"/>
  <c r="BC75" i="1"/>
  <c r="BB75" i="1"/>
  <c r="BA75" i="1"/>
  <c r="AY75" i="1"/>
  <c r="AX75" i="1"/>
  <c r="AW75" i="1"/>
  <c r="AV75" i="1"/>
  <c r="AU75" i="1"/>
  <c r="AT75" i="1"/>
  <c r="AI75" i="1"/>
  <c r="AH75" i="1"/>
  <c r="AG75" i="1"/>
  <c r="G75" i="1"/>
  <c r="AJ75" i="1" s="1"/>
  <c r="AZ75" i="1"/>
  <c r="BC74" i="1"/>
  <c r="BB74" i="1"/>
  <c r="BA74" i="1"/>
  <c r="AZ74" i="1"/>
  <c r="AY74" i="1"/>
  <c r="AX74" i="1"/>
  <c r="AW74" i="1"/>
  <c r="AV74" i="1"/>
  <c r="AU74" i="1"/>
  <c r="AT74" i="1"/>
  <c r="AI74" i="1"/>
  <c r="AH74" i="1"/>
  <c r="AG74" i="1"/>
  <c r="G74" i="1"/>
  <c r="BC73" i="1"/>
  <c r="BB73" i="1"/>
  <c r="BA73" i="1"/>
  <c r="AY73" i="1"/>
  <c r="AX73" i="1"/>
  <c r="AW73" i="1"/>
  <c r="AV73" i="1"/>
  <c r="AU73" i="1"/>
  <c r="AT73" i="1"/>
  <c r="AI73" i="1"/>
  <c r="AH73" i="1"/>
  <c r="AG73" i="1"/>
  <c r="G73" i="1"/>
  <c r="H73" i="1" s="1"/>
  <c r="AZ73" i="1"/>
  <c r="BC72" i="1"/>
  <c r="BB72" i="1"/>
  <c r="BA72" i="1"/>
  <c r="AZ72" i="1"/>
  <c r="AY72" i="1"/>
  <c r="AX72" i="1"/>
  <c r="AW72" i="1"/>
  <c r="AV72" i="1"/>
  <c r="AU72" i="1"/>
  <c r="AT72" i="1"/>
  <c r="AI72" i="1"/>
  <c r="AH72" i="1"/>
  <c r="AG72" i="1"/>
  <c r="G72" i="1"/>
  <c r="BC71" i="1"/>
  <c r="BB71" i="1"/>
  <c r="BA71" i="1"/>
  <c r="AY71" i="1"/>
  <c r="AX71" i="1"/>
  <c r="AW71" i="1"/>
  <c r="AV71" i="1"/>
  <c r="AU71" i="1"/>
  <c r="AT71" i="1"/>
  <c r="AI71" i="1"/>
  <c r="AH71" i="1"/>
  <c r="AG71" i="1"/>
  <c r="G71" i="1"/>
  <c r="AJ71" i="1" s="1"/>
  <c r="AZ71" i="1"/>
  <c r="BC70" i="1"/>
  <c r="BB70" i="1"/>
  <c r="BA70" i="1"/>
  <c r="AZ70" i="1"/>
  <c r="AY70" i="1"/>
  <c r="AX70" i="1"/>
  <c r="AW70" i="1"/>
  <c r="AV70" i="1"/>
  <c r="AU70" i="1"/>
  <c r="AT70" i="1"/>
  <c r="AI70" i="1"/>
  <c r="AH70" i="1"/>
  <c r="AG70" i="1"/>
  <c r="G70" i="1"/>
  <c r="BC69" i="1"/>
  <c r="BB69" i="1"/>
  <c r="BA69" i="1"/>
  <c r="AZ69" i="1"/>
  <c r="AY69" i="1"/>
  <c r="AX69" i="1"/>
  <c r="AW69" i="1"/>
  <c r="AV69" i="1"/>
  <c r="AU69" i="1"/>
  <c r="AT69" i="1"/>
  <c r="AI69" i="1"/>
  <c r="AH69" i="1"/>
  <c r="AG69" i="1"/>
  <c r="G69" i="1"/>
  <c r="AJ69" i="1" s="1"/>
  <c r="BC67" i="1"/>
  <c r="BB67" i="1"/>
  <c r="BA67" i="1"/>
  <c r="AZ67" i="1"/>
  <c r="AY67" i="1"/>
  <c r="AX67" i="1"/>
  <c r="AW67" i="1"/>
  <c r="AV67" i="1"/>
  <c r="AU67" i="1"/>
  <c r="AT67" i="1"/>
  <c r="AI67" i="1"/>
  <c r="AH67" i="1"/>
  <c r="AG67" i="1"/>
  <c r="G67" i="1"/>
  <c r="BC66" i="1"/>
  <c r="BB66" i="1"/>
  <c r="BA66" i="1"/>
  <c r="AZ66" i="1"/>
  <c r="AY66" i="1"/>
  <c r="AX66" i="1"/>
  <c r="AW66" i="1"/>
  <c r="AV66" i="1"/>
  <c r="AU66" i="1"/>
  <c r="AT66" i="1"/>
  <c r="AI66" i="1"/>
  <c r="AH66" i="1"/>
  <c r="AG66" i="1"/>
  <c r="G66" i="1"/>
  <c r="BC65" i="1"/>
  <c r="BB65" i="1"/>
  <c r="BA65" i="1"/>
  <c r="AY65" i="1"/>
  <c r="AX65" i="1"/>
  <c r="AW65" i="1"/>
  <c r="AV65" i="1"/>
  <c r="AU65" i="1"/>
  <c r="AT65" i="1"/>
  <c r="AI65" i="1"/>
  <c r="AH65" i="1"/>
  <c r="AG65" i="1"/>
  <c r="G65" i="1"/>
  <c r="H65" i="1" s="1"/>
  <c r="AZ65" i="1"/>
  <c r="BC64" i="1"/>
  <c r="BB64" i="1"/>
  <c r="BA64" i="1"/>
  <c r="AY64" i="1"/>
  <c r="AX64" i="1"/>
  <c r="AW64" i="1"/>
  <c r="AV64" i="1"/>
  <c r="AU64" i="1"/>
  <c r="AT64" i="1"/>
  <c r="AI64" i="1"/>
  <c r="AH64" i="1"/>
  <c r="AG64" i="1"/>
  <c r="G64" i="1"/>
  <c r="BC63" i="1"/>
  <c r="BB63" i="1"/>
  <c r="BA63" i="1"/>
  <c r="AZ63" i="1"/>
  <c r="AY63" i="1"/>
  <c r="AX63" i="1"/>
  <c r="AW63" i="1"/>
  <c r="AV63" i="1"/>
  <c r="AU63" i="1"/>
  <c r="AT63" i="1"/>
  <c r="AI63" i="1"/>
  <c r="AH63" i="1"/>
  <c r="AG63" i="1"/>
  <c r="G63" i="1"/>
  <c r="H63" i="1" s="1"/>
  <c r="BG58" i="1"/>
  <c r="BC58" i="1"/>
  <c r="BB58" i="1"/>
  <c r="BA58" i="1"/>
  <c r="AZ58" i="1"/>
  <c r="AY58" i="1"/>
  <c r="AX58" i="1"/>
  <c r="AW58" i="1"/>
  <c r="AV58" i="1"/>
  <c r="AU58" i="1"/>
  <c r="AT58" i="1"/>
  <c r="AI58" i="1"/>
  <c r="AH58" i="1"/>
  <c r="AG58" i="1"/>
  <c r="G58" i="1"/>
  <c r="H58" i="1" s="1"/>
  <c r="BG57" i="1"/>
  <c r="BC57" i="1"/>
  <c r="BB57" i="1"/>
  <c r="BA57" i="1"/>
  <c r="AZ57" i="1"/>
  <c r="AY57" i="1"/>
  <c r="AX57" i="1"/>
  <c r="AW57" i="1"/>
  <c r="AV57" i="1"/>
  <c r="AU57" i="1"/>
  <c r="AT57" i="1"/>
  <c r="AI57" i="1"/>
  <c r="AH57" i="1"/>
  <c r="AG57" i="1"/>
  <c r="G57" i="1"/>
  <c r="H57" i="1" s="1"/>
  <c r="L57" i="1" s="1"/>
  <c r="BC56" i="1"/>
  <c r="BB56" i="1"/>
  <c r="BA56" i="1"/>
  <c r="AZ56" i="1"/>
  <c r="AY56" i="1"/>
  <c r="AX56" i="1"/>
  <c r="AW56" i="1"/>
  <c r="AV56" i="1"/>
  <c r="AU56" i="1"/>
  <c r="AT56" i="1"/>
  <c r="AI56" i="1"/>
  <c r="AH56" i="1"/>
  <c r="AG56" i="1"/>
  <c r="G56" i="1"/>
  <c r="AJ56" i="1" s="1"/>
  <c r="BC55" i="1"/>
  <c r="BB55" i="1"/>
  <c r="BA55" i="1"/>
  <c r="AZ55" i="1"/>
  <c r="AY55" i="1"/>
  <c r="AX55" i="1"/>
  <c r="AW55" i="1"/>
  <c r="AV55" i="1"/>
  <c r="AU55" i="1"/>
  <c r="AT55" i="1"/>
  <c r="AI55" i="1"/>
  <c r="AH55" i="1"/>
  <c r="AG55" i="1"/>
  <c r="G55" i="1"/>
  <c r="AJ55" i="1" s="1"/>
  <c r="BC54" i="1"/>
  <c r="BB54" i="1"/>
  <c r="BA54" i="1"/>
  <c r="AZ54" i="1"/>
  <c r="AY54" i="1"/>
  <c r="AX54" i="1"/>
  <c r="AW54" i="1"/>
  <c r="AV54" i="1"/>
  <c r="AU54" i="1"/>
  <c r="AT54" i="1"/>
  <c r="AI54" i="1"/>
  <c r="AH54" i="1"/>
  <c r="AG54" i="1"/>
  <c r="G54" i="1"/>
  <c r="H54" i="1" s="1"/>
  <c r="L54" i="1" s="1"/>
  <c r="BC53" i="1"/>
  <c r="BB53" i="1"/>
  <c r="BA53" i="1"/>
  <c r="AZ53" i="1"/>
  <c r="AY53" i="1"/>
  <c r="AX53" i="1"/>
  <c r="AW53" i="1"/>
  <c r="AV53" i="1"/>
  <c r="AU53" i="1"/>
  <c r="AT53" i="1"/>
  <c r="AI53" i="1"/>
  <c r="AH53" i="1"/>
  <c r="AG53" i="1"/>
  <c r="G53" i="1"/>
  <c r="AJ53" i="1" s="1"/>
  <c r="BC52" i="1"/>
  <c r="BB52" i="1"/>
  <c r="BA52" i="1"/>
  <c r="AY52" i="1"/>
  <c r="AX52" i="1"/>
  <c r="AW52" i="1"/>
  <c r="AV52" i="1"/>
  <c r="AU52" i="1"/>
  <c r="AT52" i="1"/>
  <c r="AI52" i="1"/>
  <c r="AH52" i="1"/>
  <c r="AG52" i="1"/>
  <c r="G52" i="1"/>
  <c r="BC51" i="1"/>
  <c r="BB51" i="1"/>
  <c r="BA51" i="1"/>
  <c r="AZ51" i="1"/>
  <c r="AY51" i="1"/>
  <c r="AX51" i="1"/>
  <c r="AW51" i="1"/>
  <c r="AV51" i="1"/>
  <c r="AU51" i="1"/>
  <c r="AT51" i="1"/>
  <c r="AI51" i="1"/>
  <c r="AH51" i="1"/>
  <c r="AG51" i="1"/>
  <c r="G51" i="1"/>
  <c r="H51" i="1" s="1"/>
  <c r="L51" i="1" s="1"/>
  <c r="BC50" i="1"/>
  <c r="BB50" i="1"/>
  <c r="BA50" i="1"/>
  <c r="AZ50" i="1"/>
  <c r="AY50" i="1"/>
  <c r="AX50" i="1"/>
  <c r="AW50" i="1"/>
  <c r="AV50" i="1"/>
  <c r="AU50" i="1"/>
  <c r="AT50" i="1"/>
  <c r="AI50" i="1"/>
  <c r="AH50" i="1"/>
  <c r="AG50" i="1"/>
  <c r="G50" i="1"/>
  <c r="H50" i="1" s="1"/>
  <c r="BC49" i="1"/>
  <c r="BB49" i="1"/>
  <c r="BA49" i="1"/>
  <c r="AZ49" i="1"/>
  <c r="AY49" i="1"/>
  <c r="AX49" i="1"/>
  <c r="AW49" i="1"/>
  <c r="AV49" i="1"/>
  <c r="AU49" i="1"/>
  <c r="AT49" i="1"/>
  <c r="AI49" i="1"/>
  <c r="AH49" i="1"/>
  <c r="AG49" i="1"/>
  <c r="G49" i="1"/>
  <c r="H49" i="1" s="1"/>
  <c r="BC48" i="1"/>
  <c r="BB48" i="1"/>
  <c r="BA48" i="1"/>
  <c r="AZ48" i="1"/>
  <c r="AY48" i="1"/>
  <c r="AX48" i="1"/>
  <c r="AW48" i="1"/>
  <c r="AV48" i="1"/>
  <c r="AU48" i="1"/>
  <c r="AT48" i="1"/>
  <c r="AI48" i="1"/>
  <c r="AH48" i="1"/>
  <c r="AG48" i="1"/>
  <c r="G48" i="1"/>
  <c r="AJ48" i="1" s="1"/>
  <c r="BC47" i="1"/>
  <c r="BB47" i="1"/>
  <c r="BA47" i="1"/>
  <c r="AZ47" i="1"/>
  <c r="AY47" i="1"/>
  <c r="AX47" i="1"/>
  <c r="AW47" i="1"/>
  <c r="AV47" i="1"/>
  <c r="AU47" i="1"/>
  <c r="AT47" i="1"/>
  <c r="AI47" i="1"/>
  <c r="AH47" i="1"/>
  <c r="AG47" i="1"/>
  <c r="G47" i="1"/>
  <c r="BC46" i="1"/>
  <c r="BB46" i="1"/>
  <c r="BA46" i="1"/>
  <c r="AZ46" i="1"/>
  <c r="AY46" i="1"/>
  <c r="AX46" i="1"/>
  <c r="AW46" i="1"/>
  <c r="AV46" i="1"/>
  <c r="AU46" i="1"/>
  <c r="AT46" i="1"/>
  <c r="AI46" i="1"/>
  <c r="AH46" i="1"/>
  <c r="AG46" i="1"/>
  <c r="G46" i="1"/>
  <c r="H46" i="1" s="1"/>
  <c r="AK46" i="1" s="1"/>
  <c r="BC44" i="1"/>
  <c r="BB44" i="1"/>
  <c r="BA44" i="1"/>
  <c r="AZ44" i="1"/>
  <c r="AY44" i="1"/>
  <c r="AX44" i="1"/>
  <c r="AW44" i="1"/>
  <c r="AV44" i="1"/>
  <c r="AU44" i="1"/>
  <c r="AT44" i="1"/>
  <c r="AI44" i="1"/>
  <c r="AH44" i="1"/>
  <c r="AG44" i="1"/>
  <c r="G44" i="1"/>
  <c r="H44" i="1" s="1"/>
  <c r="BC43" i="1"/>
  <c r="BB43" i="1"/>
  <c r="BA43" i="1"/>
  <c r="AZ43" i="1"/>
  <c r="AY43" i="1"/>
  <c r="AW43" i="1"/>
  <c r="AV43" i="1"/>
  <c r="AT43" i="1"/>
  <c r="AI43" i="1"/>
  <c r="AH43" i="1"/>
  <c r="AG43" i="1"/>
  <c r="G43" i="1"/>
  <c r="H43" i="1" s="1"/>
  <c r="L43" i="1" s="1"/>
  <c r="T43" i="1"/>
  <c r="AU43" i="1" s="1"/>
  <c r="AU42" i="1" s="1"/>
  <c r="BC40" i="1"/>
  <c r="BB40" i="1"/>
  <c r="BA40" i="1"/>
  <c r="AZ40" i="1"/>
  <c r="AY40" i="1"/>
  <c r="AX40" i="1"/>
  <c r="AW40" i="1"/>
  <c r="AV40" i="1"/>
  <c r="AU40" i="1"/>
  <c r="AT40" i="1"/>
  <c r="AI40" i="1"/>
  <c r="AH40" i="1"/>
  <c r="AG40" i="1"/>
  <c r="G40" i="1"/>
  <c r="AJ40" i="1" s="1"/>
  <c r="BC39" i="1"/>
  <c r="BB39" i="1"/>
  <c r="BA39" i="1"/>
  <c r="AZ39" i="1"/>
  <c r="AY39" i="1"/>
  <c r="AW39" i="1"/>
  <c r="AV39" i="1"/>
  <c r="AU39" i="1"/>
  <c r="AT39" i="1"/>
  <c r="AI39" i="1"/>
  <c r="AH39" i="1"/>
  <c r="AG39" i="1"/>
  <c r="G39" i="1"/>
  <c r="W39" i="1"/>
  <c r="AX39" i="1" s="1"/>
  <c r="BC38" i="1"/>
  <c r="BB38" i="1"/>
  <c r="BA38" i="1"/>
  <c r="AZ38" i="1"/>
  <c r="AY38" i="1"/>
  <c r="AX38" i="1"/>
  <c r="AW38" i="1"/>
  <c r="AV38" i="1"/>
  <c r="AU38" i="1"/>
  <c r="AT38" i="1"/>
  <c r="AI38" i="1"/>
  <c r="AH38" i="1"/>
  <c r="AG38" i="1"/>
  <c r="G38" i="1"/>
  <c r="AJ38" i="1" s="1"/>
  <c r="BC37" i="1"/>
  <c r="BB37" i="1"/>
  <c r="BA37" i="1"/>
  <c r="AZ37" i="1"/>
  <c r="AY37" i="1"/>
  <c r="AX37" i="1"/>
  <c r="AW37" i="1"/>
  <c r="AV37" i="1"/>
  <c r="AU37" i="1"/>
  <c r="AT37" i="1"/>
  <c r="AI37" i="1"/>
  <c r="AH37" i="1"/>
  <c r="AG37" i="1"/>
  <c r="G37" i="1"/>
  <c r="AJ37" i="1" s="1"/>
  <c r="BC36" i="1"/>
  <c r="BB36" i="1"/>
  <c r="BA36" i="1"/>
  <c r="AZ36" i="1"/>
  <c r="AY36" i="1"/>
  <c r="AX36" i="1"/>
  <c r="AW36" i="1"/>
  <c r="AV36" i="1"/>
  <c r="AU36" i="1"/>
  <c r="AT36" i="1"/>
  <c r="AI36" i="1"/>
  <c r="AH36" i="1"/>
  <c r="AG36" i="1"/>
  <c r="G36" i="1"/>
  <c r="AJ36" i="1" s="1"/>
  <c r="BC35" i="1"/>
  <c r="BB35" i="1"/>
  <c r="BA35" i="1"/>
  <c r="AZ35" i="1"/>
  <c r="AY35" i="1"/>
  <c r="AX35" i="1"/>
  <c r="AW35" i="1"/>
  <c r="AV35" i="1"/>
  <c r="AT35" i="1"/>
  <c r="AI35" i="1"/>
  <c r="AH35" i="1"/>
  <c r="AG35" i="1"/>
  <c r="G35" i="1"/>
  <c r="AJ35" i="1" s="1"/>
  <c r="T35" i="1"/>
  <c r="AU35" i="1" s="1"/>
  <c r="BC34" i="1"/>
  <c r="BB34" i="1"/>
  <c r="BA34" i="1"/>
  <c r="AZ34" i="1"/>
  <c r="AY34" i="1"/>
  <c r="AX34" i="1"/>
  <c r="AW34" i="1"/>
  <c r="AV34" i="1"/>
  <c r="AT34" i="1"/>
  <c r="AI34" i="1"/>
  <c r="AH34" i="1"/>
  <c r="AG34" i="1"/>
  <c r="G34" i="1"/>
  <c r="H34" i="1" s="1"/>
  <c r="L34" i="1" s="1"/>
  <c r="T34" i="1"/>
  <c r="AU34" i="1" s="1"/>
  <c r="BC33" i="1"/>
  <c r="BB33" i="1"/>
  <c r="BA33" i="1"/>
  <c r="AZ33" i="1"/>
  <c r="AY33" i="1"/>
  <c r="AX33" i="1"/>
  <c r="AW33" i="1"/>
  <c r="AV33" i="1"/>
  <c r="AT33" i="1"/>
  <c r="AI33" i="1"/>
  <c r="AH33" i="1"/>
  <c r="AG33" i="1"/>
  <c r="G33" i="1"/>
  <c r="AJ33" i="1" s="1"/>
  <c r="T33" i="1"/>
  <c r="AU33" i="1" s="1"/>
  <c r="BC32" i="1"/>
  <c r="BB32" i="1"/>
  <c r="BA32" i="1"/>
  <c r="AZ32" i="1"/>
  <c r="AY32" i="1"/>
  <c r="AX32" i="1"/>
  <c r="AW32" i="1"/>
  <c r="AV32" i="1"/>
  <c r="AT32" i="1"/>
  <c r="AI32" i="1"/>
  <c r="AH32" i="1"/>
  <c r="AG32" i="1"/>
  <c r="G32" i="1"/>
  <c r="AJ32" i="1" s="1"/>
  <c r="T32" i="1"/>
  <c r="AU32" i="1" s="1"/>
  <c r="BC31" i="1"/>
  <c r="BB31" i="1"/>
  <c r="BA31" i="1"/>
  <c r="AZ31" i="1"/>
  <c r="AY31" i="1"/>
  <c r="AX31" i="1"/>
  <c r="AW31" i="1"/>
  <c r="AV31" i="1"/>
  <c r="AT31" i="1"/>
  <c r="AI31" i="1"/>
  <c r="AH31" i="1"/>
  <c r="AG31" i="1"/>
  <c r="G31" i="1"/>
  <c r="AJ31" i="1" s="1"/>
  <c r="T31" i="1"/>
  <c r="AU31" i="1" s="1"/>
  <c r="BC30" i="1"/>
  <c r="BB30" i="1"/>
  <c r="BA30" i="1"/>
  <c r="AZ30" i="1"/>
  <c r="AY30" i="1"/>
  <c r="AX30" i="1"/>
  <c r="AW30" i="1"/>
  <c r="AV30" i="1"/>
  <c r="AU30" i="1"/>
  <c r="AT30" i="1"/>
  <c r="AI30" i="1"/>
  <c r="AH30" i="1"/>
  <c r="AG30" i="1"/>
  <c r="G30" i="1"/>
  <c r="AJ30" i="1" s="1"/>
  <c r="BC29" i="1"/>
  <c r="BB29" i="1"/>
  <c r="BA29" i="1"/>
  <c r="AZ29" i="1"/>
  <c r="AY29" i="1"/>
  <c r="AX29" i="1"/>
  <c r="AW29" i="1"/>
  <c r="AV29" i="1"/>
  <c r="AU29" i="1"/>
  <c r="AT29" i="1"/>
  <c r="AI29" i="1"/>
  <c r="AH29" i="1"/>
  <c r="AG29" i="1"/>
  <c r="G29" i="1"/>
  <c r="AJ29" i="1" s="1"/>
  <c r="BC28" i="1"/>
  <c r="BB28" i="1"/>
  <c r="BA28" i="1"/>
  <c r="AZ28" i="1"/>
  <c r="AY28" i="1"/>
  <c r="AX28" i="1"/>
  <c r="AW28" i="1"/>
  <c r="AV28" i="1"/>
  <c r="AU28" i="1"/>
  <c r="AT28" i="1"/>
  <c r="AH28" i="1"/>
  <c r="AG28" i="1"/>
  <c r="F28" i="1"/>
  <c r="G28" i="1" s="1"/>
  <c r="BC27" i="1"/>
  <c r="BB27" i="1"/>
  <c r="BA27" i="1"/>
  <c r="AZ27" i="1"/>
  <c r="AY27" i="1"/>
  <c r="AX27" i="1"/>
  <c r="AW27" i="1"/>
  <c r="AV27" i="1"/>
  <c r="AU27" i="1"/>
  <c r="AT27" i="1"/>
  <c r="AI27" i="1"/>
  <c r="AH27" i="1"/>
  <c r="AG27" i="1"/>
  <c r="G27" i="1"/>
  <c r="H27" i="1" s="1"/>
  <c r="BC26" i="1"/>
  <c r="BB26" i="1"/>
  <c r="BA26" i="1"/>
  <c r="AZ26" i="1"/>
  <c r="AY26" i="1"/>
  <c r="AX26" i="1"/>
  <c r="AW26" i="1"/>
  <c r="AV26" i="1"/>
  <c r="AU26" i="1"/>
  <c r="AT26" i="1"/>
  <c r="AI26" i="1"/>
  <c r="AH26" i="1"/>
  <c r="AG26" i="1"/>
  <c r="G26" i="1"/>
  <c r="H26" i="1" s="1"/>
  <c r="BC25" i="1"/>
  <c r="BB25" i="1"/>
  <c r="BA25" i="1"/>
  <c r="AZ25" i="1"/>
  <c r="AY25" i="1"/>
  <c r="AX25" i="1"/>
  <c r="AW25" i="1"/>
  <c r="AV25" i="1"/>
  <c r="AU25" i="1"/>
  <c r="AT25" i="1"/>
  <c r="AI25" i="1"/>
  <c r="AH25" i="1"/>
  <c r="AG25" i="1"/>
  <c r="G25" i="1"/>
  <c r="AJ25" i="1" s="1"/>
  <c r="BC24" i="1"/>
  <c r="BB24" i="1"/>
  <c r="BA24" i="1"/>
  <c r="AZ24" i="1"/>
  <c r="AY24" i="1"/>
  <c r="AX24" i="1"/>
  <c r="AW24" i="1"/>
  <c r="AV24" i="1"/>
  <c r="AU24" i="1"/>
  <c r="AT24" i="1"/>
  <c r="AI24" i="1"/>
  <c r="AH24" i="1"/>
  <c r="AG24" i="1"/>
  <c r="G24" i="1"/>
  <c r="H24" i="1" s="1"/>
  <c r="L24" i="1" s="1"/>
  <c r="BC23" i="1"/>
  <c r="BB23" i="1"/>
  <c r="BA23" i="1"/>
  <c r="AZ23" i="1"/>
  <c r="AY23" i="1"/>
  <c r="AX23" i="1"/>
  <c r="AW23" i="1"/>
  <c r="AV23" i="1"/>
  <c r="AU23" i="1"/>
  <c r="AT23" i="1"/>
  <c r="AI23" i="1"/>
  <c r="AH23" i="1"/>
  <c r="AG23" i="1"/>
  <c r="G23" i="1"/>
  <c r="AJ23" i="1" s="1"/>
  <c r="BC22" i="1"/>
  <c r="BB22" i="1"/>
  <c r="BA22" i="1"/>
  <c r="AZ22" i="1"/>
  <c r="AY22" i="1"/>
  <c r="AX22" i="1"/>
  <c r="AW22" i="1"/>
  <c r="AV22" i="1"/>
  <c r="AU22" i="1"/>
  <c r="AT22" i="1"/>
  <c r="AI22" i="1"/>
  <c r="AH22" i="1"/>
  <c r="AG22" i="1"/>
  <c r="G22" i="1"/>
  <c r="H22" i="1" s="1"/>
  <c r="L22" i="1" s="1"/>
  <c r="BC21" i="1"/>
  <c r="BB21" i="1"/>
  <c r="BA21" i="1"/>
  <c r="AZ21" i="1"/>
  <c r="AY21" i="1"/>
  <c r="AX21" i="1"/>
  <c r="AW21" i="1"/>
  <c r="AV21" i="1"/>
  <c r="AU21" i="1"/>
  <c r="AT21" i="1"/>
  <c r="AI21" i="1"/>
  <c r="AH21" i="1"/>
  <c r="AG21" i="1"/>
  <c r="G21" i="1"/>
  <c r="AJ21" i="1" s="1"/>
  <c r="BC19" i="1"/>
  <c r="BB19" i="1"/>
  <c r="BA19" i="1"/>
  <c r="AZ19" i="1"/>
  <c r="AY19" i="1"/>
  <c r="AX19" i="1"/>
  <c r="AW19" i="1"/>
  <c r="AV19" i="1"/>
  <c r="AU19" i="1"/>
  <c r="AT19" i="1"/>
  <c r="AI19" i="1"/>
  <c r="AH19" i="1"/>
  <c r="AG19" i="1"/>
  <c r="G19" i="1"/>
  <c r="AJ19" i="1" s="1"/>
  <c r="BC18" i="1"/>
  <c r="BB18" i="1"/>
  <c r="BA18" i="1"/>
  <c r="AZ18" i="1"/>
  <c r="AY18" i="1"/>
  <c r="AX18" i="1"/>
  <c r="AW18" i="1"/>
  <c r="AV18" i="1"/>
  <c r="AU18" i="1"/>
  <c r="AT18" i="1"/>
  <c r="AI18" i="1"/>
  <c r="AH18" i="1"/>
  <c r="AG18" i="1"/>
  <c r="G18" i="1"/>
  <c r="H18" i="1" s="1"/>
  <c r="L18" i="1" s="1"/>
  <c r="AO18" i="1" s="1"/>
  <c r="BC17" i="1"/>
  <c r="BB17" i="1"/>
  <c r="BA17" i="1"/>
  <c r="AZ17" i="1"/>
  <c r="AY17" i="1"/>
  <c r="AX17" i="1"/>
  <c r="AW17" i="1"/>
  <c r="AV17" i="1"/>
  <c r="AU17" i="1"/>
  <c r="AT17" i="1"/>
  <c r="AI17" i="1"/>
  <c r="AH17" i="1"/>
  <c r="AG17" i="1"/>
  <c r="G17" i="1"/>
  <c r="AJ17" i="1" s="1"/>
  <c r="BC16" i="1"/>
  <c r="BB16" i="1"/>
  <c r="BA16" i="1"/>
  <c r="AZ16" i="1"/>
  <c r="AY16" i="1"/>
  <c r="AX16" i="1"/>
  <c r="AW16" i="1"/>
  <c r="AV16" i="1"/>
  <c r="AU16" i="1"/>
  <c r="AT16" i="1"/>
  <c r="AI16" i="1"/>
  <c r="AH16" i="1"/>
  <c r="AG16" i="1"/>
  <c r="G16" i="1"/>
  <c r="H16" i="1" s="1"/>
  <c r="L16" i="1" s="1"/>
  <c r="AO16" i="1" s="1"/>
  <c r="BA20" i="1" l="1"/>
  <c r="BA45" i="1"/>
  <c r="AV119" i="1"/>
  <c r="BA68" i="1"/>
  <c r="AZ42" i="1"/>
  <c r="BB88" i="1"/>
  <c r="BC45" i="1"/>
  <c r="BC88" i="1"/>
  <c r="AT131" i="1"/>
  <c r="AT130" i="1" s="1"/>
  <c r="AZ131" i="1"/>
  <c r="AZ130" i="1" s="1"/>
  <c r="AW139" i="1"/>
  <c r="M182" i="2"/>
  <c r="BB20" i="1"/>
  <c r="BB45" i="1"/>
  <c r="BC20" i="1"/>
  <c r="AX123" i="1"/>
  <c r="AX131" i="1"/>
  <c r="AX130" i="1" s="1"/>
  <c r="BA139" i="1"/>
  <c r="AY119" i="1"/>
  <c r="AU15" i="1"/>
  <c r="AX105" i="1"/>
  <c r="AU131" i="1"/>
  <c r="AU130" i="1" s="1"/>
  <c r="AX139" i="1"/>
  <c r="AX138" i="1" s="1"/>
  <c r="H113" i="1"/>
  <c r="L113" i="1" s="1"/>
  <c r="AO107" i="1"/>
  <c r="Q107" i="1"/>
  <c r="AE107" i="1" s="1"/>
  <c r="AY81" i="1"/>
  <c r="AW81" i="1"/>
  <c r="BC85" i="1"/>
  <c r="AO80" i="1"/>
  <c r="AO79" i="1" s="1"/>
  <c r="Q80" i="1"/>
  <c r="AE80" i="1" s="1"/>
  <c r="AO109" i="1"/>
  <c r="Q109" i="1"/>
  <c r="AE109" i="1" s="1"/>
  <c r="AO120" i="1"/>
  <c r="Q120" i="1"/>
  <c r="AE120" i="1" s="1"/>
  <c r="AO122" i="1"/>
  <c r="Q122" i="1"/>
  <c r="AE122" i="1" s="1"/>
  <c r="AU85" i="1"/>
  <c r="BA85" i="1"/>
  <c r="AO115" i="1"/>
  <c r="Q115" i="1"/>
  <c r="AE115" i="1" s="1"/>
  <c r="AV81" i="1"/>
  <c r="AV85" i="1"/>
  <c r="BB85" i="1"/>
  <c r="AO106" i="1"/>
  <c r="Q106" i="1"/>
  <c r="AE106" i="1" s="1"/>
  <c r="AO121" i="1"/>
  <c r="Q121" i="1"/>
  <c r="AE121" i="1" s="1"/>
  <c r="AJ122" i="1"/>
  <c r="AO125" i="1"/>
  <c r="Q125" i="1"/>
  <c r="AE125" i="1" s="1"/>
  <c r="AO133" i="1"/>
  <c r="Q133" i="1"/>
  <c r="AE133" i="1" s="1"/>
  <c r="AJ73" i="1"/>
  <c r="AO84" i="1"/>
  <c r="Q84" i="1"/>
  <c r="AE84" i="1" s="1"/>
  <c r="AO89" i="1"/>
  <c r="Q89" i="1"/>
  <c r="AE89" i="1" s="1"/>
  <c r="AO98" i="1"/>
  <c r="Q98" i="1"/>
  <c r="AE98" i="1" s="1"/>
  <c r="AO22" i="1"/>
  <c r="Q22" i="1"/>
  <c r="AE22" i="1" s="1"/>
  <c r="AO34" i="1"/>
  <c r="Q34" i="1"/>
  <c r="AE34" i="1" s="1"/>
  <c r="AO87" i="1"/>
  <c r="Q87" i="1"/>
  <c r="AE87" i="1" s="1"/>
  <c r="AO24" i="1"/>
  <c r="Q24" i="1"/>
  <c r="AE24" i="1" s="1"/>
  <c r="AO54" i="1"/>
  <c r="Q54" i="1"/>
  <c r="AE54" i="1" s="1"/>
  <c r="AO57" i="1"/>
  <c r="Q57" i="1"/>
  <c r="AE57" i="1" s="1"/>
  <c r="AO86" i="1"/>
  <c r="Q86" i="1"/>
  <c r="AE86" i="1" s="1"/>
  <c r="AO90" i="1"/>
  <c r="Q90" i="1"/>
  <c r="AE90" i="1" s="1"/>
  <c r="AO94" i="1"/>
  <c r="Q94" i="1"/>
  <c r="AE94" i="1" s="1"/>
  <c r="AO43" i="1"/>
  <c r="Q43" i="1"/>
  <c r="AO51" i="1"/>
  <c r="Q51" i="1"/>
  <c r="AE51" i="1" s="1"/>
  <c r="L128" i="1"/>
  <c r="AW15" i="1"/>
  <c r="AJ34" i="1"/>
  <c r="AV42" i="1"/>
  <c r="L63" i="1"/>
  <c r="AK73" i="1"/>
  <c r="L73" i="1"/>
  <c r="AT81" i="1"/>
  <c r="AK112" i="1"/>
  <c r="L112" i="1"/>
  <c r="L140" i="1"/>
  <c r="AV139" i="1"/>
  <c r="AV138" i="1" s="1"/>
  <c r="BB139" i="1"/>
  <c r="BB138" i="1" s="1"/>
  <c r="AZ139" i="1"/>
  <c r="AZ138" i="1" s="1"/>
  <c r="AV15" i="1"/>
  <c r="AJ26" i="1"/>
  <c r="AU81" i="1"/>
  <c r="AU119" i="1"/>
  <c r="BA119" i="1"/>
  <c r="AG139" i="1"/>
  <c r="AG138" i="1" s="1"/>
  <c r="AT15" i="1"/>
  <c r="L46" i="1"/>
  <c r="L82" i="1"/>
  <c r="AK93" i="1"/>
  <c r="L93" i="1"/>
  <c r="L50" i="1"/>
  <c r="L114" i="1"/>
  <c r="Q18" i="1"/>
  <c r="AE18" i="1" s="1"/>
  <c r="AG45" i="1"/>
  <c r="AK49" i="1"/>
  <c r="L49" i="1"/>
  <c r="AK58" i="1"/>
  <c r="L58" i="1"/>
  <c r="L77" i="1"/>
  <c r="BC105" i="1"/>
  <c r="AY108" i="1"/>
  <c r="AY104" i="1" s="1"/>
  <c r="L132" i="1"/>
  <c r="AV131" i="1"/>
  <c r="AV130" i="1" s="1"/>
  <c r="BB131" i="1"/>
  <c r="BB130" i="1" s="1"/>
  <c r="Q16" i="1"/>
  <c r="AE16" i="1" s="1"/>
  <c r="AX62" i="1"/>
  <c r="AK65" i="1"/>
  <c r="L65" i="1"/>
  <c r="L83" i="1"/>
  <c r="AV105" i="1"/>
  <c r="AX119" i="1"/>
  <c r="H135" i="1"/>
  <c r="AK44" i="1"/>
  <c r="L44" i="1"/>
  <c r="H56" i="1"/>
  <c r="L56" i="1" s="1"/>
  <c r="L27" i="1"/>
  <c r="AK26" i="1"/>
  <c r="L26" i="1"/>
  <c r="AJ27" i="1"/>
  <c r="AZ108" i="1"/>
  <c r="BB15" i="1"/>
  <c r="AJ54" i="1"/>
  <c r="AX68" i="1"/>
  <c r="BB81" i="1"/>
  <c r="AJ83" i="1"/>
  <c r="AW85" i="1"/>
  <c r="AJ87" i="1"/>
  <c r="AZ105" i="1"/>
  <c r="AW119" i="1"/>
  <c r="BC119" i="1"/>
  <c r="AU123" i="1"/>
  <c r="H129" i="1"/>
  <c r="AG131" i="1"/>
  <c r="AG130" i="1" s="1"/>
  <c r="AW131" i="1"/>
  <c r="AW130" i="1" s="1"/>
  <c r="BC131" i="1"/>
  <c r="BC130" i="1" s="1"/>
  <c r="AW20" i="1"/>
  <c r="AU62" i="1"/>
  <c r="BC62" i="1"/>
  <c r="BC81" i="1"/>
  <c r="AX85" i="1"/>
  <c r="AX88" i="1"/>
  <c r="AU105" i="1"/>
  <c r="BA105" i="1"/>
  <c r="BB108" i="1"/>
  <c r="AT42" i="1"/>
  <c r="AT108" i="1"/>
  <c r="BC15" i="1"/>
  <c r="AT20" i="1"/>
  <c r="AJ49" i="1"/>
  <c r="AJ65" i="1"/>
  <c r="AX81" i="1"/>
  <c r="BA81" i="1"/>
  <c r="AJ86" i="1"/>
  <c r="AY88" i="1"/>
  <c r="AJ107" i="1"/>
  <c r="AG108" i="1"/>
  <c r="BC108" i="1"/>
  <c r="AW108" i="1"/>
  <c r="BC123" i="1"/>
  <c r="AY131" i="1"/>
  <c r="AY130" i="1" s="1"/>
  <c r="AW138" i="1"/>
  <c r="AK140" i="1"/>
  <c r="H17" i="1"/>
  <c r="AK17" i="1" s="1"/>
  <c r="AX15" i="1"/>
  <c r="AY45" i="1"/>
  <c r="AJ82" i="1"/>
  <c r="AJ84" i="1"/>
  <c r="AT85" i="1"/>
  <c r="AZ85" i="1"/>
  <c r="AG85" i="1"/>
  <c r="AT139" i="1"/>
  <c r="AT138" i="1" s="1"/>
  <c r="BB68" i="1"/>
  <c r="AV68" i="1"/>
  <c r="H53" i="1"/>
  <c r="H95" i="1"/>
  <c r="H97" i="1"/>
  <c r="H118" i="1"/>
  <c r="L118" i="1" s="1"/>
  <c r="H124" i="1"/>
  <c r="AK124" i="1" s="1"/>
  <c r="AJ121" i="1"/>
  <c r="AJ50" i="1"/>
  <c r="AJ80" i="1"/>
  <c r="H96" i="1"/>
  <c r="L96" i="1" s="1"/>
  <c r="AJ106" i="1"/>
  <c r="AJ120" i="1"/>
  <c r="H55" i="1"/>
  <c r="AJ46" i="1"/>
  <c r="H75" i="1"/>
  <c r="AK75" i="1" s="1"/>
  <c r="H38" i="1"/>
  <c r="AJ24" i="1"/>
  <c r="H25" i="1"/>
  <c r="AK94" i="1"/>
  <c r="AK24" i="1"/>
  <c r="AK120" i="1"/>
  <c r="AK80" i="1"/>
  <c r="AK79" i="1" s="1"/>
  <c r="AK34" i="1"/>
  <c r="AK54" i="1"/>
  <c r="AK133" i="1"/>
  <c r="BA138" i="1"/>
  <c r="H36" i="1"/>
  <c r="L36" i="1" s="1"/>
  <c r="AY68" i="1"/>
  <c r="AG123" i="1"/>
  <c r="H137" i="1"/>
  <c r="L137" i="1" s="1"/>
  <c r="H141" i="1"/>
  <c r="L141" i="1" s="1"/>
  <c r="AG15" i="1"/>
  <c r="H33" i="1"/>
  <c r="BA62" i="1"/>
  <c r="AW42" i="1"/>
  <c r="AG81" i="1"/>
  <c r="AJ89" i="1"/>
  <c r="AW105" i="1"/>
  <c r="AG105" i="1"/>
  <c r="AT119" i="1"/>
  <c r="BB119" i="1"/>
  <c r="H143" i="1"/>
  <c r="L143" i="1" s="1"/>
  <c r="AU20" i="1"/>
  <c r="H29" i="1"/>
  <c r="L29" i="1" s="1"/>
  <c r="H32" i="1"/>
  <c r="AY15" i="1"/>
  <c r="H37" i="1"/>
  <c r="L37" i="1" s="1"/>
  <c r="AU68" i="1"/>
  <c r="AW68" i="1"/>
  <c r="AJ77" i="1"/>
  <c r="AZ15" i="1"/>
  <c r="H23" i="1"/>
  <c r="L23" i="1" s="1"/>
  <c r="H30" i="1"/>
  <c r="AK30" i="1" s="1"/>
  <c r="H35" i="1"/>
  <c r="AY42" i="1"/>
  <c r="AW45" i="1"/>
  <c r="AJ63" i="1"/>
  <c r="H69" i="1"/>
  <c r="H71" i="1"/>
  <c r="AJ94" i="1"/>
  <c r="AJ114" i="1"/>
  <c r="AJ115" i="1"/>
  <c r="AZ123" i="1"/>
  <c r="AK132" i="1"/>
  <c r="BA131" i="1"/>
  <c r="BA130" i="1" s="1"/>
  <c r="AY139" i="1"/>
  <c r="AY138" i="1" s="1"/>
  <c r="M148" i="2"/>
  <c r="AV20" i="1"/>
  <c r="H40" i="1"/>
  <c r="AT45" i="1"/>
  <c r="BC68" i="1"/>
  <c r="AJ16" i="1"/>
  <c r="BA15" i="1"/>
  <c r="AG42" i="1"/>
  <c r="AG41" i="1" s="1"/>
  <c r="BA42" i="1"/>
  <c r="AV45" i="1"/>
  <c r="AV62" i="1"/>
  <c r="AU88" i="1"/>
  <c r="AJ133" i="1"/>
  <c r="AU108" i="1"/>
  <c r="AU104" i="1" s="1"/>
  <c r="M140" i="2"/>
  <c r="M160" i="2"/>
  <c r="AX20" i="1"/>
  <c r="BB42" i="1"/>
  <c r="AY85" i="1"/>
  <c r="AG119" i="1"/>
  <c r="BA123" i="1"/>
  <c r="AG20" i="1"/>
  <c r="AY20" i="1"/>
  <c r="BC42" i="1"/>
  <c r="AU45" i="1"/>
  <c r="AU41" i="1" s="1"/>
  <c r="AT68" i="1"/>
  <c r="AG88" i="1"/>
  <c r="AT105" i="1"/>
  <c r="BB105" i="1"/>
  <c r="AU139" i="1"/>
  <c r="AU138" i="1" s="1"/>
  <c r="BC139" i="1"/>
  <c r="BC138" i="1" s="1"/>
  <c r="AZ119" i="1"/>
  <c r="AZ20" i="1"/>
  <c r="AZ88" i="1"/>
  <c r="AZ81" i="1"/>
  <c r="AK18" i="1"/>
  <c r="AK51" i="1"/>
  <c r="AK16" i="1"/>
  <c r="H28" i="1"/>
  <c r="L28" i="1" s="1"/>
  <c r="AJ28" i="1"/>
  <c r="AK43" i="1"/>
  <c r="W43" i="1"/>
  <c r="AX43" i="1" s="1"/>
  <c r="AX42" i="1" s="1"/>
  <c r="AK22" i="1"/>
  <c r="AK57" i="1"/>
  <c r="H64" i="1"/>
  <c r="L64" i="1" s="1"/>
  <c r="AJ64" i="1"/>
  <c r="AJ92" i="1"/>
  <c r="H92" i="1"/>
  <c r="L92" i="1" s="1"/>
  <c r="AJ111" i="1"/>
  <c r="H111" i="1"/>
  <c r="L111" i="1" s="1"/>
  <c r="AK125" i="1"/>
  <c r="H19" i="1"/>
  <c r="L19" i="1" s="1"/>
  <c r="AO19" i="1" s="1"/>
  <c r="H21" i="1"/>
  <c r="L21" i="1" s="1"/>
  <c r="AJ22" i="1"/>
  <c r="AK27" i="1"/>
  <c r="H31" i="1"/>
  <c r="L31" i="1" s="1"/>
  <c r="AK50" i="1"/>
  <c r="AK84" i="1"/>
  <c r="AT88" i="1"/>
  <c r="AJ98" i="1"/>
  <c r="AW123" i="1"/>
  <c r="AZ68" i="1"/>
  <c r="H72" i="1"/>
  <c r="L72" i="1" s="1"/>
  <c r="AJ72" i="1"/>
  <c r="AJ51" i="1"/>
  <c r="AJ57" i="1"/>
  <c r="AG62" i="1"/>
  <c r="AY62" i="1"/>
  <c r="AV88" i="1"/>
  <c r="H91" i="1"/>
  <c r="L91" i="1" s="1"/>
  <c r="AJ91" i="1"/>
  <c r="AV108" i="1"/>
  <c r="H110" i="1"/>
  <c r="L110" i="1" s="1"/>
  <c r="AJ110" i="1"/>
  <c r="AX108" i="1"/>
  <c r="AK114" i="1"/>
  <c r="AK128" i="1"/>
  <c r="AJ18" i="1"/>
  <c r="AI28" i="1"/>
  <c r="AI144" i="1" s="1"/>
  <c r="AJ43" i="1"/>
  <c r="AJ44" i="1"/>
  <c r="AZ62" i="1"/>
  <c r="H66" i="1"/>
  <c r="L66" i="1" s="1"/>
  <c r="AJ66" i="1"/>
  <c r="AJ67" i="1"/>
  <c r="H67" i="1"/>
  <c r="L67" i="1" s="1"/>
  <c r="H74" i="1"/>
  <c r="L74" i="1" s="1"/>
  <c r="AJ74" i="1"/>
  <c r="AK82" i="1"/>
  <c r="AK90" i="1"/>
  <c r="AK109" i="1"/>
  <c r="AY123" i="1"/>
  <c r="AY116" i="1" s="1"/>
  <c r="Q14" i="2"/>
  <c r="P14" i="2"/>
  <c r="O14" i="2"/>
  <c r="S14" i="2"/>
  <c r="R14" i="2"/>
  <c r="AW62" i="1"/>
  <c r="AK106" i="1"/>
  <c r="AH144" i="1"/>
  <c r="AJ47" i="1"/>
  <c r="H47" i="1"/>
  <c r="L47" i="1" s="1"/>
  <c r="AK63" i="1"/>
  <c r="AK89" i="1"/>
  <c r="AW88" i="1"/>
  <c r="BA88" i="1"/>
  <c r="AK121" i="1"/>
  <c r="AK122" i="1"/>
  <c r="AJ125" i="1"/>
  <c r="AT62" i="1"/>
  <c r="BB62" i="1"/>
  <c r="H70" i="1"/>
  <c r="L70" i="1" s="1"/>
  <c r="AJ70" i="1"/>
  <c r="AK77" i="1"/>
  <c r="AK83" i="1"/>
  <c r="AK98" i="1"/>
  <c r="BA108" i="1"/>
  <c r="AV123" i="1"/>
  <c r="AJ127" i="1"/>
  <c r="H127" i="1"/>
  <c r="L127" i="1" s="1"/>
  <c r="AJ39" i="1"/>
  <c r="H39" i="1"/>
  <c r="L39" i="1" s="1"/>
  <c r="AX45" i="1"/>
  <c r="H48" i="1"/>
  <c r="L48" i="1" s="1"/>
  <c r="H76" i="1"/>
  <c r="L76" i="1" s="1"/>
  <c r="AJ76" i="1"/>
  <c r="AK96" i="1"/>
  <c r="AK115" i="1"/>
  <c r="AT123" i="1"/>
  <c r="BB123" i="1"/>
  <c r="AJ52" i="1"/>
  <c r="H52" i="1"/>
  <c r="L52" i="1" s="1"/>
  <c r="AG68" i="1"/>
  <c r="AK86" i="1"/>
  <c r="AK87" i="1"/>
  <c r="AJ90" i="1"/>
  <c r="AK107" i="1"/>
  <c r="AJ109" i="1"/>
  <c r="H126" i="1"/>
  <c r="L126" i="1" s="1"/>
  <c r="AJ126" i="1"/>
  <c r="AJ58" i="1"/>
  <c r="AJ93" i="1"/>
  <c r="AJ112" i="1"/>
  <c r="AJ128" i="1"/>
  <c r="AJ132" i="1"/>
  <c r="AJ140" i="1"/>
  <c r="M93" i="2"/>
  <c r="AK113" i="1" l="1"/>
  <c r="BA104" i="1"/>
  <c r="AE43" i="1"/>
  <c r="AU78" i="1"/>
  <c r="AU13" i="1"/>
  <c r="AW116" i="1"/>
  <c r="AV116" i="1"/>
  <c r="AV41" i="1"/>
  <c r="AT41" i="1"/>
  <c r="AW13" i="1"/>
  <c r="AK56" i="1"/>
  <c r="AG116" i="1"/>
  <c r="AS16" i="1"/>
  <c r="BF16" i="1"/>
  <c r="AS18" i="1"/>
  <c r="BF18" i="1"/>
  <c r="AS51" i="1"/>
  <c r="BF51" i="1"/>
  <c r="AS43" i="1"/>
  <c r="AS94" i="1"/>
  <c r="BF94" i="1"/>
  <c r="AS90" i="1"/>
  <c r="BF90" i="1"/>
  <c r="AS57" i="1"/>
  <c r="BF57" i="1"/>
  <c r="AS54" i="1"/>
  <c r="BF54" i="1"/>
  <c r="AS24" i="1"/>
  <c r="BF24" i="1"/>
  <c r="AS87" i="1"/>
  <c r="BF87" i="1"/>
  <c r="AS34" i="1"/>
  <c r="BF34" i="1"/>
  <c r="AS22" i="1"/>
  <c r="BF22" i="1"/>
  <c r="AS98" i="1"/>
  <c r="BF98" i="1"/>
  <c r="AS89" i="1"/>
  <c r="BF89" i="1"/>
  <c r="AS84" i="1"/>
  <c r="BF84" i="1"/>
  <c r="AS133" i="1"/>
  <c r="BF133" i="1"/>
  <c r="AS125" i="1"/>
  <c r="BF125" i="1"/>
  <c r="AS121" i="1"/>
  <c r="BF121" i="1"/>
  <c r="AS106" i="1"/>
  <c r="AS105" i="1" s="1"/>
  <c r="BF106" i="1"/>
  <c r="AS115" i="1"/>
  <c r="BF115" i="1"/>
  <c r="AS122" i="1"/>
  <c r="BF122" i="1"/>
  <c r="AS120" i="1"/>
  <c r="AS119" i="1" s="1"/>
  <c r="BF120" i="1"/>
  <c r="AS109" i="1"/>
  <c r="BF109" i="1"/>
  <c r="AS80" i="1"/>
  <c r="AS79" i="1" s="1"/>
  <c r="BF80" i="1"/>
  <c r="BF79" i="1" s="1"/>
  <c r="AS107" i="1"/>
  <c r="BF107" i="1"/>
  <c r="AS86" i="1"/>
  <c r="BF86" i="1"/>
  <c r="BA116" i="1"/>
  <c r="AW78" i="1"/>
  <c r="AX104" i="1"/>
  <c r="AV78" i="1"/>
  <c r="BC78" i="1"/>
  <c r="AX116" i="1"/>
  <c r="AZ104" i="1"/>
  <c r="BC104" i="1"/>
  <c r="AK119" i="1"/>
  <c r="BB13" i="1"/>
  <c r="AO110" i="1"/>
  <c r="Q110" i="1"/>
  <c r="AE110" i="1" s="1"/>
  <c r="BA61" i="1"/>
  <c r="BB104" i="1"/>
  <c r="AO118" i="1"/>
  <c r="AO117" i="1" s="1"/>
  <c r="Q118" i="1"/>
  <c r="AE118" i="1" s="1"/>
  <c r="AO113" i="1"/>
  <c r="Q113" i="1"/>
  <c r="AE113" i="1" s="1"/>
  <c r="AO114" i="1"/>
  <c r="Q114" i="1"/>
  <c r="AE114" i="1" s="1"/>
  <c r="AO119" i="1"/>
  <c r="AO111" i="1"/>
  <c r="Q111" i="1"/>
  <c r="AE111" i="1" s="1"/>
  <c r="AO143" i="1"/>
  <c r="AO142" i="1" s="1"/>
  <c r="Q143" i="1"/>
  <c r="AE143" i="1" s="1"/>
  <c r="AO127" i="1"/>
  <c r="Q127" i="1"/>
  <c r="AE127" i="1" s="1"/>
  <c r="AT61" i="1"/>
  <c r="AU116" i="1"/>
  <c r="AO105" i="1"/>
  <c r="AO126" i="1"/>
  <c r="Q126" i="1"/>
  <c r="AE126" i="1" s="1"/>
  <c r="AO141" i="1"/>
  <c r="Q141" i="1"/>
  <c r="AE141" i="1" s="1"/>
  <c r="AO140" i="1"/>
  <c r="Q140" i="1"/>
  <c r="AE140" i="1" s="1"/>
  <c r="AO128" i="1"/>
  <c r="Q128" i="1"/>
  <c r="AE128" i="1" s="1"/>
  <c r="AO137" i="1"/>
  <c r="Q137" i="1"/>
  <c r="AE137" i="1" s="1"/>
  <c r="AO132" i="1"/>
  <c r="AO131" i="1" s="1"/>
  <c r="Q132" i="1"/>
  <c r="AE132" i="1" s="1"/>
  <c r="AO112" i="1"/>
  <c r="Q112" i="1"/>
  <c r="AE112" i="1" s="1"/>
  <c r="AO21" i="1"/>
  <c r="Q21" i="1"/>
  <c r="AE21" i="1" s="1"/>
  <c r="AO92" i="1"/>
  <c r="Q92" i="1"/>
  <c r="AE92" i="1" s="1"/>
  <c r="AO36" i="1"/>
  <c r="Q36" i="1"/>
  <c r="AE36" i="1" s="1"/>
  <c r="AO56" i="1"/>
  <c r="Q56" i="1"/>
  <c r="AE56" i="1" s="1"/>
  <c r="AO58" i="1"/>
  <c r="Q58" i="1"/>
  <c r="AE58" i="1" s="1"/>
  <c r="AO82" i="1"/>
  <c r="Q82" i="1"/>
  <c r="AE82" i="1" s="1"/>
  <c r="Q39" i="1"/>
  <c r="AE39" i="1" s="1"/>
  <c r="AO39" i="1"/>
  <c r="AO67" i="1"/>
  <c r="Q67" i="1"/>
  <c r="AE67" i="1" s="1"/>
  <c r="AO91" i="1"/>
  <c r="Q91" i="1"/>
  <c r="AE91" i="1" s="1"/>
  <c r="AW41" i="1"/>
  <c r="AO96" i="1"/>
  <c r="Q96" i="1"/>
  <c r="AE96" i="1" s="1"/>
  <c r="BB78" i="1"/>
  <c r="AO44" i="1"/>
  <c r="AO42" i="1" s="1"/>
  <c r="Q44" i="1"/>
  <c r="AE44" i="1" s="1"/>
  <c r="AO73" i="1"/>
  <c r="Q73" i="1"/>
  <c r="AE73" i="1" s="1"/>
  <c r="AO74" i="1"/>
  <c r="Q74" i="1"/>
  <c r="AE74" i="1" s="1"/>
  <c r="AG78" i="1"/>
  <c r="AO26" i="1"/>
  <c r="Q26" i="1"/>
  <c r="AE26" i="1" s="1"/>
  <c r="AO83" i="1"/>
  <c r="Q83" i="1"/>
  <c r="AE83" i="1" s="1"/>
  <c r="AO49" i="1"/>
  <c r="Q49" i="1"/>
  <c r="AE49" i="1" s="1"/>
  <c r="AO50" i="1"/>
  <c r="Q50" i="1"/>
  <c r="AE50" i="1" s="1"/>
  <c r="AO46" i="1"/>
  <c r="Q46" i="1"/>
  <c r="AE46" i="1" s="1"/>
  <c r="AO64" i="1"/>
  <c r="Q64" i="1"/>
  <c r="AE64" i="1" s="1"/>
  <c r="AO85" i="1"/>
  <c r="AO76" i="1"/>
  <c r="Q76" i="1"/>
  <c r="AE76" i="1" s="1"/>
  <c r="AO31" i="1"/>
  <c r="Q31" i="1"/>
  <c r="AE31" i="1" s="1"/>
  <c r="AO70" i="1"/>
  <c r="Q70" i="1"/>
  <c r="AE70" i="1" s="1"/>
  <c r="AO29" i="1"/>
  <c r="Q29" i="1"/>
  <c r="AE29" i="1" s="1"/>
  <c r="AO63" i="1"/>
  <c r="Q63" i="1"/>
  <c r="AE63" i="1" s="1"/>
  <c r="AO52" i="1"/>
  <c r="Q52" i="1"/>
  <c r="AE52" i="1" s="1"/>
  <c r="AO66" i="1"/>
  <c r="Q66" i="1"/>
  <c r="AE66" i="1" s="1"/>
  <c r="AY78" i="1"/>
  <c r="AO37" i="1"/>
  <c r="Q37" i="1"/>
  <c r="AE37" i="1" s="1"/>
  <c r="Q27" i="1"/>
  <c r="AE27" i="1" s="1"/>
  <c r="AO27" i="1"/>
  <c r="AO65" i="1"/>
  <c r="Q65" i="1"/>
  <c r="AE65" i="1" s="1"/>
  <c r="AO77" i="1"/>
  <c r="Q77" i="1"/>
  <c r="AE77" i="1" s="1"/>
  <c r="AO93" i="1"/>
  <c r="Q93" i="1"/>
  <c r="AE93" i="1" s="1"/>
  <c r="AT13" i="1"/>
  <c r="AO48" i="1"/>
  <c r="Q48" i="1"/>
  <c r="AE48" i="1" s="1"/>
  <c r="AO47" i="1"/>
  <c r="Q47" i="1"/>
  <c r="AE47" i="1" s="1"/>
  <c r="AO72" i="1"/>
  <c r="Q72" i="1"/>
  <c r="AE72" i="1" s="1"/>
  <c r="AO28" i="1"/>
  <c r="Q28" i="1"/>
  <c r="AE28" i="1" s="1"/>
  <c r="AO23" i="1"/>
  <c r="Q23" i="1"/>
  <c r="AE23" i="1" s="1"/>
  <c r="AX78" i="1"/>
  <c r="AT116" i="1"/>
  <c r="AV13" i="1"/>
  <c r="AT104" i="1"/>
  <c r="AV61" i="1"/>
  <c r="BC13" i="1"/>
  <c r="BB61" i="1"/>
  <c r="AW61" i="1"/>
  <c r="AV104" i="1"/>
  <c r="BC61" i="1"/>
  <c r="L75" i="1"/>
  <c r="L95" i="1"/>
  <c r="AK71" i="1"/>
  <c r="L71" i="1"/>
  <c r="AK53" i="1"/>
  <c r="L53" i="1"/>
  <c r="AX61" i="1"/>
  <c r="Q19" i="1"/>
  <c r="AE19" i="1" s="1"/>
  <c r="AZ116" i="1"/>
  <c r="AK69" i="1"/>
  <c r="L69" i="1"/>
  <c r="AW104" i="1"/>
  <c r="L55" i="1"/>
  <c r="AT78" i="1"/>
  <c r="L124" i="1"/>
  <c r="AK129" i="1"/>
  <c r="L129" i="1"/>
  <c r="AK97" i="1"/>
  <c r="L97" i="1"/>
  <c r="BC116" i="1"/>
  <c r="AU61" i="1"/>
  <c r="AK135" i="1"/>
  <c r="AK134" i="1" s="1"/>
  <c r="L135" i="1"/>
  <c r="BB41" i="1"/>
  <c r="BB116" i="1"/>
  <c r="AY61" i="1"/>
  <c r="BC41" i="1"/>
  <c r="L25" i="1"/>
  <c r="AK33" i="1"/>
  <c r="L33" i="1"/>
  <c r="AK42" i="1"/>
  <c r="AK40" i="1"/>
  <c r="L40" i="1"/>
  <c r="L32" i="1"/>
  <c r="L38" i="1"/>
  <c r="L35" i="1"/>
  <c r="AK35" i="1"/>
  <c r="L30" i="1"/>
  <c r="BA78" i="1"/>
  <c r="AX13" i="1"/>
  <c r="BA13" i="1"/>
  <c r="AK131" i="1"/>
  <c r="AG104" i="1"/>
  <c r="AY13" i="1"/>
  <c r="BA41" i="1"/>
  <c r="AY41" i="1"/>
  <c r="L17" i="1"/>
  <c r="AO17" i="1" s="1"/>
  <c r="AO15" i="1" s="1"/>
  <c r="AK118" i="1"/>
  <c r="AK117" i="1" s="1"/>
  <c r="AK55" i="1"/>
  <c r="AK95" i="1"/>
  <c r="BF43" i="1"/>
  <c r="AK25" i="1"/>
  <c r="AK32" i="1"/>
  <c r="AK38" i="1"/>
  <c r="AJ144" i="1"/>
  <c r="AK29" i="1"/>
  <c r="AK36" i="1"/>
  <c r="AZ78" i="1"/>
  <c r="AG13" i="1"/>
  <c r="AG61" i="1"/>
  <c r="AK37" i="1"/>
  <c r="AZ13" i="1"/>
  <c r="AK141" i="1"/>
  <c r="AK139" i="1" s="1"/>
  <c r="AK143" i="1"/>
  <c r="AK142" i="1" s="1"/>
  <c r="AK137" i="1"/>
  <c r="AK136" i="1" s="1"/>
  <c r="AK23" i="1"/>
  <c r="AZ61" i="1"/>
  <c r="AZ52" i="1"/>
  <c r="AZ45" i="1" s="1"/>
  <c r="AZ41" i="1" s="1"/>
  <c r="AK85" i="1"/>
  <c r="AK81" i="1"/>
  <c r="AK28" i="1"/>
  <c r="AK105" i="1"/>
  <c r="AK91" i="1"/>
  <c r="AK111" i="1"/>
  <c r="AK39" i="1"/>
  <c r="AK76" i="1"/>
  <c r="AK74" i="1"/>
  <c r="AK31" i="1"/>
  <c r="AK126" i="1"/>
  <c r="BF105" i="1"/>
  <c r="AK127" i="1"/>
  <c r="AK70" i="1"/>
  <c r="AK47" i="1"/>
  <c r="AK67" i="1"/>
  <c r="AK21" i="1"/>
  <c r="AK92" i="1"/>
  <c r="AK110" i="1"/>
  <c r="AK19" i="1"/>
  <c r="AK15" i="1" s="1"/>
  <c r="AK48" i="1"/>
  <c r="AX41" i="1"/>
  <c r="AK52" i="1"/>
  <c r="AK66" i="1"/>
  <c r="AK72" i="1"/>
  <c r="AK64" i="1"/>
  <c r="BF85" i="1" l="1"/>
  <c r="AS85" i="1"/>
  <c r="BF119" i="1"/>
  <c r="BC144" i="1"/>
  <c r="AS19" i="1"/>
  <c r="BF19" i="1"/>
  <c r="AS23" i="1"/>
  <c r="BF23" i="1"/>
  <c r="AS28" i="1"/>
  <c r="BF28" i="1"/>
  <c r="AS72" i="1"/>
  <c r="BF72" i="1"/>
  <c r="AS47" i="1"/>
  <c r="BF47" i="1"/>
  <c r="AS48" i="1"/>
  <c r="BF48" i="1"/>
  <c r="AS93" i="1"/>
  <c r="BF93" i="1"/>
  <c r="AS77" i="1"/>
  <c r="BF77" i="1"/>
  <c r="AS65" i="1"/>
  <c r="BF65" i="1"/>
  <c r="AS27" i="1"/>
  <c r="BF27" i="1"/>
  <c r="AS37" i="1"/>
  <c r="BF37" i="1"/>
  <c r="AS66" i="1"/>
  <c r="BF66" i="1"/>
  <c r="AS52" i="1"/>
  <c r="BF52" i="1"/>
  <c r="AS63" i="1"/>
  <c r="BF63" i="1"/>
  <c r="AS29" i="1"/>
  <c r="BF29" i="1"/>
  <c r="AS70" i="1"/>
  <c r="BF70" i="1"/>
  <c r="AS31" i="1"/>
  <c r="BF31" i="1"/>
  <c r="AS76" i="1"/>
  <c r="BF76" i="1"/>
  <c r="AS64" i="1"/>
  <c r="BF64" i="1"/>
  <c r="AS46" i="1"/>
  <c r="BF46" i="1"/>
  <c r="AS50" i="1"/>
  <c r="BF50" i="1"/>
  <c r="AS49" i="1"/>
  <c r="BF49" i="1"/>
  <c r="AS83" i="1"/>
  <c r="BF83" i="1"/>
  <c r="AS26" i="1"/>
  <c r="BF26" i="1"/>
  <c r="AS74" i="1"/>
  <c r="BF74" i="1"/>
  <c r="AS73" i="1"/>
  <c r="BF73" i="1"/>
  <c r="AS44" i="1"/>
  <c r="AS42" i="1" s="1"/>
  <c r="BF44" i="1"/>
  <c r="BF42" i="1" s="1"/>
  <c r="AS96" i="1"/>
  <c r="BF96" i="1"/>
  <c r="AS91" i="1"/>
  <c r="BF91" i="1"/>
  <c r="AS67" i="1"/>
  <c r="BF67" i="1"/>
  <c r="AS39" i="1"/>
  <c r="BF39" i="1"/>
  <c r="AS82" i="1"/>
  <c r="AS81" i="1" s="1"/>
  <c r="BF82" i="1"/>
  <c r="BF81" i="1" s="1"/>
  <c r="AS58" i="1"/>
  <c r="BF58" i="1"/>
  <c r="AS56" i="1"/>
  <c r="BF56" i="1"/>
  <c r="AS36" i="1"/>
  <c r="BF36" i="1"/>
  <c r="AS92" i="1"/>
  <c r="BF92" i="1"/>
  <c r="AS21" i="1"/>
  <c r="BF21" i="1"/>
  <c r="AS112" i="1"/>
  <c r="BF112" i="1"/>
  <c r="AS132" i="1"/>
  <c r="AS131" i="1" s="1"/>
  <c r="BF132" i="1"/>
  <c r="BF131" i="1" s="1"/>
  <c r="AS137" i="1"/>
  <c r="BF137" i="1"/>
  <c r="BF136" i="1" s="1"/>
  <c r="AS128" i="1"/>
  <c r="BF128" i="1"/>
  <c r="AS140" i="1"/>
  <c r="BF140" i="1"/>
  <c r="AS141" i="1"/>
  <c r="BF141" i="1"/>
  <c r="BF139" i="1" s="1"/>
  <c r="AS126" i="1"/>
  <c r="BF126" i="1"/>
  <c r="AS127" i="1"/>
  <c r="BF127" i="1"/>
  <c r="AS143" i="1"/>
  <c r="AS142" i="1" s="1"/>
  <c r="BF143" i="1"/>
  <c r="BF142" i="1" s="1"/>
  <c r="AS111" i="1"/>
  <c r="BF111" i="1"/>
  <c r="AS114" i="1"/>
  <c r="BF114" i="1"/>
  <c r="AS113" i="1"/>
  <c r="BF113" i="1"/>
  <c r="AS118" i="1"/>
  <c r="AS117" i="1" s="1"/>
  <c r="BF118" i="1"/>
  <c r="BF117" i="1" s="1"/>
  <c r="AS110" i="1"/>
  <c r="BF110" i="1"/>
  <c r="AS108" i="1"/>
  <c r="AS104" i="1" s="1"/>
  <c r="AO108" i="1"/>
  <c r="AO104" i="1" s="1"/>
  <c r="AO81" i="1"/>
  <c r="AU144" i="1"/>
  <c r="AO124" i="1"/>
  <c r="Q124" i="1"/>
  <c r="AE124" i="1" s="1"/>
  <c r="AO139" i="1"/>
  <c r="AO138" i="1" s="1"/>
  <c r="AV144" i="1"/>
  <c r="AO135" i="1"/>
  <c r="AO134" i="1" s="1"/>
  <c r="AO130" i="1" s="1"/>
  <c r="Q135" i="1"/>
  <c r="AE135" i="1" s="1"/>
  <c r="AO129" i="1"/>
  <c r="Q129" i="1"/>
  <c r="AE129" i="1" s="1"/>
  <c r="AO62" i="1"/>
  <c r="AO75" i="1"/>
  <c r="Q75" i="1"/>
  <c r="AE75" i="1" s="1"/>
  <c r="AO69" i="1"/>
  <c r="Q69" i="1"/>
  <c r="AE69" i="1" s="1"/>
  <c r="AO38" i="1"/>
  <c r="Q38" i="1"/>
  <c r="AE38" i="1" s="1"/>
  <c r="AO71" i="1"/>
  <c r="Q71" i="1"/>
  <c r="AE71" i="1" s="1"/>
  <c r="AO35" i="1"/>
  <c r="Q35" i="1"/>
  <c r="AE35" i="1" s="1"/>
  <c r="AO30" i="1"/>
  <c r="Q30" i="1"/>
  <c r="AE30" i="1" s="1"/>
  <c r="Q33" i="1"/>
  <c r="AE33" i="1" s="1"/>
  <c r="AO33" i="1"/>
  <c r="AO97" i="1"/>
  <c r="Q97" i="1"/>
  <c r="AE97" i="1" s="1"/>
  <c r="AO40" i="1"/>
  <c r="Q40" i="1"/>
  <c r="AE40" i="1" s="1"/>
  <c r="AO53" i="1"/>
  <c r="Q53" i="1"/>
  <c r="AE53" i="1" s="1"/>
  <c r="AO32" i="1"/>
  <c r="Q32" i="1"/>
  <c r="AE32" i="1" s="1"/>
  <c r="AO55" i="1"/>
  <c r="Q55" i="1"/>
  <c r="AE55" i="1" s="1"/>
  <c r="AO95" i="1"/>
  <c r="Q95" i="1"/>
  <c r="AE95" i="1" s="1"/>
  <c r="AW144" i="1"/>
  <c r="AS62" i="1"/>
  <c r="AO25" i="1"/>
  <c r="Q25" i="1"/>
  <c r="AE25" i="1" s="1"/>
  <c r="AT144" i="1"/>
  <c r="BB144" i="1"/>
  <c r="Q17" i="1"/>
  <c r="AE17" i="1" s="1"/>
  <c r="BA144" i="1"/>
  <c r="AK130" i="1"/>
  <c r="AY144" i="1"/>
  <c r="AX144" i="1"/>
  <c r="AG144" i="1"/>
  <c r="AK62" i="1"/>
  <c r="AK108" i="1"/>
  <c r="AK104" i="1" s="1"/>
  <c r="AK138" i="1"/>
  <c r="AK88" i="1"/>
  <c r="AK78" i="1" s="1"/>
  <c r="AK45" i="1"/>
  <c r="AK41" i="1" s="1"/>
  <c r="AK123" i="1"/>
  <c r="AK116" i="1" s="1"/>
  <c r="AZ144" i="1"/>
  <c r="AK20" i="1"/>
  <c r="AK13" i="1" s="1"/>
  <c r="AK68" i="1"/>
  <c r="AS139" i="1" l="1"/>
  <c r="AS138" i="1" s="1"/>
  <c r="BF138" i="1"/>
  <c r="BF108" i="1"/>
  <c r="BF104" i="1" s="1"/>
  <c r="BF62" i="1"/>
  <c r="AV156" i="1"/>
  <c r="AK144" i="1"/>
  <c r="AO144" i="1" s="1"/>
  <c r="AP145" i="1"/>
  <c r="AM145" i="1"/>
  <c r="AL145" i="1"/>
  <c r="AQ145" i="1"/>
  <c r="AH145" i="1"/>
  <c r="AL146" i="1" s="1"/>
  <c r="AI145" i="1"/>
  <c r="AS17" i="1"/>
  <c r="AS15" i="1" s="1"/>
  <c r="BF17" i="1"/>
  <c r="BF15" i="1" s="1"/>
  <c r="AS25" i="1"/>
  <c r="BF25" i="1"/>
  <c r="AS95" i="1"/>
  <c r="AS88" i="1" s="1"/>
  <c r="AS78" i="1" s="1"/>
  <c r="BF95" i="1"/>
  <c r="AS55" i="1"/>
  <c r="BF55" i="1"/>
  <c r="AS32" i="1"/>
  <c r="BF32" i="1"/>
  <c r="AS53" i="1"/>
  <c r="BF53" i="1"/>
  <c r="AS40" i="1"/>
  <c r="BF40" i="1"/>
  <c r="AS97" i="1"/>
  <c r="BF97" i="1"/>
  <c r="AS33" i="1"/>
  <c r="BF33" i="1"/>
  <c r="AS30" i="1"/>
  <c r="BF30" i="1"/>
  <c r="AS35" i="1"/>
  <c r="BF35" i="1"/>
  <c r="AS71" i="1"/>
  <c r="BF71" i="1"/>
  <c r="AS38" i="1"/>
  <c r="BF38" i="1"/>
  <c r="AS69" i="1"/>
  <c r="BF69" i="1"/>
  <c r="AS75" i="1"/>
  <c r="BF75" i="1"/>
  <c r="AS129" i="1"/>
  <c r="BF129" i="1"/>
  <c r="AS135" i="1"/>
  <c r="AS134" i="1" s="1"/>
  <c r="AS130" i="1" s="1"/>
  <c r="BF135" i="1"/>
  <c r="BF134" i="1" s="1"/>
  <c r="AS124" i="1"/>
  <c r="BF124" i="1"/>
  <c r="BF130" i="1"/>
  <c r="AO88" i="1"/>
  <c r="AO78" i="1" s="1"/>
  <c r="AO123" i="1"/>
  <c r="AO116" i="1" s="1"/>
  <c r="AO20" i="1"/>
  <c r="AO13" i="1" s="1"/>
  <c r="AO45" i="1"/>
  <c r="AO41" i="1" s="1"/>
  <c r="AK61" i="1"/>
  <c r="AO68" i="1"/>
  <c r="AO61" i="1" s="1"/>
  <c r="AS68" i="1" l="1"/>
  <c r="AS61" i="1" s="1"/>
  <c r="AS45" i="1"/>
  <c r="AS41" i="1" s="1"/>
  <c r="AS20" i="1"/>
  <c r="AS13" i="1" s="1"/>
  <c r="BF123" i="1"/>
  <c r="BF116" i="1" s="1"/>
  <c r="AM146" i="1"/>
  <c r="AS144" i="1"/>
  <c r="AU145" i="1" s="1"/>
  <c r="AV155" i="1"/>
  <c r="AV157" i="1"/>
  <c r="BF88" i="1"/>
  <c r="BF78" i="1" s="1"/>
  <c r="BF20" i="1"/>
  <c r="BF13" i="1" s="1"/>
  <c r="BF45" i="1"/>
  <c r="BF41" i="1" s="1"/>
  <c r="BC145" i="1"/>
  <c r="AS123" i="1"/>
  <c r="AS116" i="1" s="1"/>
  <c r="AP146" i="1"/>
  <c r="AX145" i="1"/>
  <c r="BA145" i="1"/>
  <c r="AV145" i="1"/>
  <c r="AY145" i="1"/>
  <c r="BB145" i="1"/>
  <c r="BF68" i="1"/>
  <c r="BF61" i="1" s="1"/>
  <c r="AQ146" i="1"/>
  <c r="AZ145" i="1" l="1"/>
  <c r="AV159" i="1"/>
  <c r="BD145" i="1"/>
  <c r="AW145" i="1"/>
  <c r="AT145" i="1"/>
  <c r="AT146" i="1" s="1"/>
  <c r="AU146" i="1" s="1"/>
  <c r="AV146" i="1" s="1"/>
  <c r="AW146" i="1" s="1"/>
  <c r="AX146" i="1" s="1"/>
  <c r="AY146" i="1" s="1"/>
  <c r="BF144" i="1"/>
  <c r="BF145" i="1" s="1"/>
  <c r="BH146" i="1" s="1"/>
  <c r="BH147" i="1" s="1"/>
  <c r="AZ146" i="1" l="1"/>
  <c r="BA146" i="1" s="1"/>
  <c r="BB146" i="1" s="1"/>
  <c r="BC146" i="1" s="1"/>
  <c r="BD146" i="1" s="1"/>
  <c r="AV160" i="1"/>
</calcChain>
</file>

<file path=xl/comments1.xml><?xml version="1.0" encoding="utf-8"?>
<comments xmlns="http://schemas.openxmlformats.org/spreadsheetml/2006/main">
  <authors>
    <author/>
  </authors>
  <commentList>
    <comment ref="Y52" authorId="0" shapeId="0">
      <text>
        <r>
          <rPr>
            <sz val="10"/>
            <color rgb="FF000000"/>
            <rFont val="Arial"/>
            <scheme val="minor"/>
          </rPr>
          <t>======
ID#AAAA8V7CJJo
josé paulo amorim    (2023-10-30 10:44:35)
100% fachada oeste + restante pilares e janelas da norte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EXQ13TrHdms07yWtG0/sGpbcDfA=="/>
    </ext>
  </extLst>
</comments>
</file>

<file path=xl/sharedStrings.xml><?xml version="1.0" encoding="utf-8"?>
<sst xmlns="http://schemas.openxmlformats.org/spreadsheetml/2006/main" count="943" uniqueCount="475">
  <si>
    <r>
      <rPr>
        <sz val="12"/>
        <color theme="1"/>
        <rFont val="Arial"/>
      </rPr>
      <t xml:space="preserve">OBRA: </t>
    </r>
    <r>
      <rPr>
        <b/>
        <sz val="12"/>
        <color theme="1"/>
        <rFont val="Arial"/>
      </rPr>
      <t>Retrofit das Fachadas, Recuperação Estrutural, Impermeabilização e Serviços Gerais do Edifício Dom Helder Câmara</t>
    </r>
  </si>
  <si>
    <r>
      <rPr>
        <sz val="12"/>
        <color theme="1"/>
        <rFont val="Arial"/>
      </rPr>
      <t>CONTRATADA</t>
    </r>
    <r>
      <rPr>
        <b/>
        <sz val="12"/>
        <color theme="1"/>
        <rFont val="Arial"/>
      </rPr>
      <t>: CONSDUCTO ENGENHARIA LTDA EPP</t>
    </r>
  </si>
  <si>
    <r>
      <rPr>
        <sz val="12"/>
        <color theme="1"/>
        <rFont val="Arial"/>
      </rPr>
      <t>CONTRATANTE:</t>
    </r>
    <r>
      <rPr>
        <b/>
        <sz val="12"/>
        <color theme="1"/>
        <rFont val="Arial"/>
      </rPr>
      <t xml:space="preserve"> TRIBUNAL REGIONAL DO TRABALHO DA 7ª REGIÃO</t>
    </r>
  </si>
  <si>
    <r>
      <rPr>
        <sz val="12"/>
        <color rgb="FF000000"/>
        <rFont val="Arial"/>
      </rPr>
      <t>CONTRATO:</t>
    </r>
    <r>
      <rPr>
        <b/>
        <sz val="12"/>
        <color rgb="FF000000"/>
        <rFont val="Arial"/>
      </rPr>
      <t xml:space="preserve"> Nº 012/2023</t>
    </r>
  </si>
  <si>
    <r>
      <rPr>
        <sz val="12"/>
        <color theme="1"/>
        <rFont val="Arial"/>
      </rPr>
      <t xml:space="preserve">PROAD: </t>
    </r>
    <r>
      <rPr>
        <b/>
        <sz val="12"/>
        <color theme="1"/>
        <rFont val="Arial"/>
      </rPr>
      <t>Nº 3990 / 2021</t>
    </r>
  </si>
  <si>
    <t>ITEM</t>
  </si>
  <si>
    <t>DISCRIMINAÇÃO DOS SERVIÇOS</t>
  </si>
  <si>
    <t>UNID.</t>
  </si>
  <si>
    <t>QUANTIDADES</t>
  </si>
  <si>
    <t>VALORES (R$)</t>
  </si>
  <si>
    <t>QT. 
ORIG</t>
  </si>
  <si>
    <t>MEDIÇÕES</t>
  </si>
  <si>
    <t>PRIMEIRO ADITIVO</t>
  </si>
  <si>
    <t>QT
ORIG.+
1ºADIT.</t>
  </si>
  <si>
    <t>SALDO QUANT ORIG + 1º ADIT.</t>
  </si>
  <si>
    <t>TOTAL
ORIG.</t>
  </si>
  <si>
    <t>SALDO
ACUM.</t>
  </si>
  <si>
    <t>Acrésc.</t>
  </si>
  <si>
    <t>Supres.</t>
  </si>
  <si>
    <t>Líq.</t>
  </si>
  <si>
    <t>1A.</t>
  </si>
  <si>
    <t>2A.</t>
  </si>
  <si>
    <t>3A.</t>
  </si>
  <si>
    <t>4A.</t>
  </si>
  <si>
    <t>5A.</t>
  </si>
  <si>
    <t>6A.</t>
  </si>
  <si>
    <t>7A.</t>
  </si>
  <si>
    <t>8A.</t>
  </si>
  <si>
    <t>9A.</t>
  </si>
  <si>
    <t>10A.</t>
  </si>
  <si>
    <t>(Q)</t>
  </si>
  <si>
    <t>(M1)</t>
  </si>
  <si>
    <t>(M2)</t>
  </si>
  <si>
    <t>(M3)</t>
  </si>
  <si>
    <t>(M4)</t>
  </si>
  <si>
    <t>(M5)</t>
  </si>
  <si>
    <t>(M6)</t>
  </si>
  <si>
    <t>(M7)</t>
  </si>
  <si>
    <t>(M8)</t>
  </si>
  <si>
    <t>(M9)</t>
  </si>
  <si>
    <t>(M10)</t>
  </si>
  <si>
    <t>(a1)</t>
  </si>
  <si>
    <t>(s1)</t>
  </si>
  <si>
    <t>(L1=a1+s1)</t>
  </si>
  <si>
    <t>(Q1=Q+L1)</t>
  </si>
  <si>
    <t>=Q.VU</t>
  </si>
  <si>
    <t>(=a1*VU)</t>
  </si>
  <si>
    <t>(=s1*VU)</t>
  </si>
  <si>
    <t>(=L1'VU)</t>
  </si>
  <si>
    <t>=Q1.VU</t>
  </si>
  <si>
    <t>=M1.VU</t>
  </si>
  <si>
    <t>=M2.VU</t>
  </si>
  <si>
    <t>=M3.VU</t>
  </si>
  <si>
    <t>=M4.VU</t>
  </si>
  <si>
    <t>=M5.VU</t>
  </si>
  <si>
    <t>=M6.VU</t>
  </si>
  <si>
    <t>=M7.VU</t>
  </si>
  <si>
    <t>=M8.VU</t>
  </si>
  <si>
    <t>=M9.VU</t>
  </si>
  <si>
    <t>=M10.VU</t>
  </si>
  <si>
    <t>A</t>
  </si>
  <si>
    <t>SERVIÇOS PRELIMINARES E CONTINUADOS</t>
  </si>
  <si>
    <t>SERVIÇOS PRELIMINARES</t>
  </si>
  <si>
    <t>1.1</t>
  </si>
  <si>
    <t>ADMINISTRAÇÃO LOCAL DE OBRA</t>
  </si>
  <si>
    <t>1.1.1</t>
  </si>
  <si>
    <t>ANOTAÇÃO DE RESPONSABILIDADE TÉCNICA CONTRATOS ACIMA DE 15 MIL</t>
  </si>
  <si>
    <t>UN</t>
  </si>
  <si>
    <t>1.1.2</t>
  </si>
  <si>
    <t>ADMINISTRAÇÃO DE SERVIÇOS DE ENGENHARIA</t>
  </si>
  <si>
    <t>MÊS</t>
  </si>
  <si>
    <t>1.1.3</t>
  </si>
  <si>
    <t>MÃO DE OBRA DE ENGENHEIRO SENIOR (Engenheiro calculista para analise e instrução de procedimentos de recuperação estrutural)</t>
  </si>
  <si>
    <t>H</t>
  </si>
  <si>
    <t>1.1.4</t>
  </si>
  <si>
    <t>DESENVOLVIMENTO DE PLANO DE RESIDUOS DA CONSTRUÇÃO CIVIL E OBTENÇÃO DE ALVARÁ DE CONSTRUÇÃO JUNTO A PREFEITURA MUNICIPAL DE FORTALEZA-CE</t>
  </si>
  <si>
    <t>1.2</t>
  </si>
  <si>
    <t>INSTALAÇÃO DE CANTEIRO DE OBRAS, LOCAÇÃO DE EQUIPAMENTOS ETC</t>
  </si>
  <si>
    <t>1.2.1</t>
  </si>
  <si>
    <t>PLACA DE OBRA EM CHAPA DE ACO GALVANIZADO INSTALADA REV02 01/2022</t>
  </si>
  <si>
    <t>M2</t>
  </si>
  <si>
    <t>1.2.2</t>
  </si>
  <si>
    <t>LOCAÇÃO DE CONTEINER ALMOXARIFADO</t>
  </si>
  <si>
    <t>1.2.3</t>
  </si>
  <si>
    <t>LOCAÇÃO DE CONTEINER BANHEIRO COM CHUVEIRO E VASOS DE 4,3m x 2,3m</t>
  </si>
  <si>
    <t>1.2.4</t>
  </si>
  <si>
    <t>INSTALAÇÃO PROVISÓRIA DE FORÇA, AGUA E ESGOTO</t>
  </si>
  <si>
    <t>UND</t>
  </si>
  <si>
    <t>1.2.5</t>
  </si>
  <si>
    <t>COBERTURA PARA PROTEÇÃO DE PEDESTRES COM ESTRUTURA DE ANDAIME, INCLUSIVE MONTAGEM E DESMONTAGEM AF 11/2017</t>
  </si>
  <si>
    <t>1.2.6</t>
  </si>
  <si>
    <t>ANDAIME TUBULAR METÁLICO SIMPLES - PEÇA X DIA</t>
  </si>
  <si>
    <t>PXD</t>
  </si>
  <si>
    <t>1.2.7</t>
  </si>
  <si>
    <t xml:space="preserve">PLATAFORMA MADEIRA COM TABUAS DE PINHO PARA REPAROS </t>
  </si>
  <si>
    <t>1.2.8</t>
  </si>
  <si>
    <t>ANDAIME METÁLICO FACHADEIRO -LOCAÇÃO MENSAL, exceto  TELA, MONTAGEM E DESMONTAGEM</t>
  </si>
  <si>
    <t>M2XMÊS</t>
  </si>
  <si>
    <t>1.2.9</t>
  </si>
  <si>
    <t>MONTAGEM E DESMONTAGEM DE ANDAIME MODULAR FACHADEIRO -PARA EDIFICAÇÕES COM MÚLTIPLOS PAVIMENTOS (EXCLUSIVE ANDAIME E LIMPEZA)</t>
  </si>
  <si>
    <t>1.2.10</t>
  </si>
  <si>
    <t>COLOCAÇÃO DE TELA EM ANDAIME FACHADEIRO</t>
  </si>
  <si>
    <t>1.2.11</t>
  </si>
  <si>
    <t>TRANSPORTE HORIZONTAL DE 30 A 60 m DE MATERIAIS À GRANEL</t>
  </si>
  <si>
    <t>M3</t>
  </si>
  <si>
    <t>1.2.12</t>
  </si>
  <si>
    <t>TRANSPORTE VERTICAL DE MATERIAIS À GRANEL</t>
  </si>
  <si>
    <t>1.2.13</t>
  </si>
  <si>
    <t>CARGA MANUAL DE ENTULHO EM CAMINHÃO BASCULANTE</t>
  </si>
  <si>
    <t>1.2.14</t>
  </si>
  <si>
    <t>TRANSPORTE DE MATERIAL, EXCETO ROCHA EM CAMINHAO ATÉ 5 KM</t>
  </si>
  <si>
    <t>1.2.15</t>
  </si>
  <si>
    <t>LIMPEZA GERAL</t>
  </si>
  <si>
    <t>1.2.16</t>
  </si>
  <si>
    <t>PLATAFORMA DE PROTEÇÃO PRINCIPAL PARA ALVENARIA ESTRUTURAL PARA SER APOIADA EM ANDAIME, INCLUSIVE MONTAGEM E DESMONTAGEM. AF_11/2017</t>
  </si>
  <si>
    <t>M</t>
  </si>
  <si>
    <t>1.2.17</t>
  </si>
  <si>
    <t>LOCAÇÃO DE ANDAIME SUSPENSO OU BALANCIM MANUAL, CAPACIDADE DE CARGA TOTAL DE APROXIMADAMENTE 250KG/M2, PLATAFORMA 1,50 M X 0,80 M (C X L) CABO DE 45 M (MÊS)</t>
  </si>
  <si>
    <t>UNDXMÊS</t>
  </si>
  <si>
    <t>1.2.18</t>
  </si>
  <si>
    <t>GUINCHO ELÉTRICO DE COLUNA, CAPACIDADE 400 KG, COM MOTO FREIO, MOTOR TRIFÁSICO DE 1,25 CV - CHP DIURNO. AF_03/2016</t>
  </si>
  <si>
    <t>CHP</t>
  </si>
  <si>
    <t>1.2.19</t>
  </si>
  <si>
    <t>MONTAGEM E DESMONTAGEM DE ESTRUTURA METÁLICA P/ IÇAMENTO - KG</t>
  </si>
  <si>
    <t>KG</t>
  </si>
  <si>
    <t>1.2.20</t>
  </si>
  <si>
    <t>TAPUME COM TELHA METÁLICA AF 05_05/2018</t>
  </si>
  <si>
    <t>B</t>
  </si>
  <si>
    <t>SERVIÇOS NA FACHADA EXTERNA</t>
  </si>
  <si>
    <t>2.1</t>
  </si>
  <si>
    <t>RETIRADAS E DEMOLIÇÕES</t>
  </si>
  <si>
    <t>2.1.1</t>
  </si>
  <si>
    <t>DEMOLIÇÃO DE REVESTIMENTO CERÂMICO</t>
  </si>
  <si>
    <t>2.1.2</t>
  </si>
  <si>
    <t>DEMOLIÇÃO DE CHAPIM</t>
  </si>
  <si>
    <t>2.2</t>
  </si>
  <si>
    <t>EXECUÇÃO DE FACHADA</t>
  </si>
  <si>
    <t>2.2.1</t>
  </si>
  <si>
    <t>REFORÇO COM TELA METÁLICA EM ALVENARIAS QUE APRESENTAM FISSURAÇÃO</t>
  </si>
  <si>
    <t>2.2.2</t>
  </si>
  <si>
    <t>REGULARIZAÇÃO DE REBOCO , DE PAREDE, COM ARGAMASSA TRAÇO 1;2;10 
ESPESSURA 0,5 mm</t>
  </si>
  <si>
    <t>2.2.3</t>
  </si>
  <si>
    <t>CORTE E PREPARO DA ABERTURA DE JUNTA HORIZONTAL</t>
  </si>
  <si>
    <t>2.2.4</t>
  </si>
  <si>
    <t>PREENCHIMENTO DE JUNTA HORIZONTAL COM ESPUMA DE POLIURETANO E SELANTE</t>
  </si>
  <si>
    <t>2.2.5</t>
  </si>
  <si>
    <t>PREENCHIMENTO DE JUNTA VERTICAL OU DE DESSOLIDARIZAÇÃO COM SELANTE</t>
  </si>
  <si>
    <t>2.2.6</t>
  </si>
  <si>
    <t>IMPERMEABILIZAÇÃO / PINTURA DE PAREDE COM TINTA SEMI-FLEXIVEL 2 DEMÃOS TIPO IMPERMEABILIZAÇÃO SEMI-FLEXÍVEL COM TINTA ALFALTICA, 02 DEMÃOS, EM SUPERFÍCIES LISAS E DE PEQUENAS DIMENSÕES, TIPO VIAPLUS 1000, REF:VIAPOL OU SIMILAR</t>
  </si>
  <si>
    <t>2.2.7</t>
  </si>
  <si>
    <t>REVESTIMENTO METÁLICO EM ALUMÍNIO COMPOSTO ACM, E=3mm, PINTURA KAYNAR 500 COMPOSTA POR SEIS CAMADAS, FORNEIMENTO E MONTAGEM,INCLUSIVE ESTRUTURA METÁLICA AUXILIAR EM PERFIL DE ALUMINIO E PARAFUSOS DE FIXAÇÃO EM AÇO ÍNOX</t>
  </si>
  <si>
    <t>2.2.8</t>
  </si>
  <si>
    <t>CERÂMICA ESMALTADA COM ARGAMASSA PRÉ-FABRICADA ATÉ 10X10cm DECORATIVA PARA PAREDE</t>
  </si>
  <si>
    <t>2.2.9</t>
  </si>
  <si>
    <t>REJUNTAMENTO DE REVESTIMENTO CERÂMICO</t>
  </si>
  <si>
    <t>2.2.10</t>
  </si>
  <si>
    <t>REVESTIMENTO DOS PILARES EXTERNOS APARENTES COM GRANITO FIXADO COM INSERTES EM AÇO ÍNOX (SISTEMA AMERICANO)</t>
  </si>
  <si>
    <t>2.2.11</t>
  </si>
  <si>
    <t>CHAPIM DE GRANITO CINZA ANDORINHA COM LARGURA DE 22CM E ESP=2M</t>
  </si>
  <si>
    <t>2.2.12</t>
  </si>
  <si>
    <t>RETIRADA DE LETRA DE AÇO ESCOVADO EXISTENTE DA FACHADA</t>
  </si>
  <si>
    <t>2.2.13</t>
  </si>
  <si>
    <t>LETRA DE AÇO ÍNOX  ESCOVADO / POLIDO 45X45 INSTALADO</t>
  </si>
  <si>
    <t>C</t>
  </si>
  <si>
    <t>SERVIÇOS DE RECUPERAÇÃO ESTRUTURAL</t>
  </si>
  <si>
    <t>3.1</t>
  </si>
  <si>
    <t>RECUPERAÇÃO DE TRINCAS NAS LAJES (CANTOS DO 1° AO 3° PAVIMENTOS)</t>
  </si>
  <si>
    <t>3.1.1</t>
  </si>
  <si>
    <t>RETIRADA DE PISO PAVIFLEX</t>
  </si>
  <si>
    <t>3.1.2</t>
  </si>
  <si>
    <t>CORTE E PREPARO DA ABERTURA DA JUNTA DO PISO</t>
  </si>
  <si>
    <t>3.1.3</t>
  </si>
  <si>
    <t>PREENCHIMENTO DE PISO COM ARGAMASSA POLIMÉRICA</t>
  </si>
  <si>
    <t>3.1.4</t>
  </si>
  <si>
    <t>PREENCHIMENTO DA TRINCA DE PISO COM MASTIQUE</t>
  </si>
  <si>
    <t>3.1.5</t>
  </si>
  <si>
    <t>PISO VINILICO SEMI-FLEXÍVEL EM PLACAS, PADRÃO LISO, ESPESSURA 3,2 mm</t>
  </si>
  <si>
    <t>3.2</t>
  </si>
  <si>
    <t>REPARO E RECUPERAÇÃO ESTRUTURAL  (LAJES, VIGAS E PILARES)</t>
  </si>
  <si>
    <t>3.2.1</t>
  </si>
  <si>
    <t>CORTE EM CONCRETO DETERIORADO</t>
  </si>
  <si>
    <t>3.2.2</t>
  </si>
  <si>
    <t>APICOAMENTO EM CONCRETO/PREPARO DA SUPERFÍCIE</t>
  </si>
  <si>
    <t>3.2.3</t>
  </si>
  <si>
    <t>LIMPEZA COM JATO DE AREIA/ÁGUA</t>
  </si>
  <si>
    <t>3.2.4</t>
  </si>
  <si>
    <t>PASSIVAÇÃO DE ARMADURA COM PRIMER A BASE DE ZINCO</t>
  </si>
  <si>
    <t>3.2.5</t>
  </si>
  <si>
    <t>FORNECIMENTO E CRAVAÇÃO DE PINOS C/PISTOLA P/FIXAÇÃO DA ARMADURA</t>
  </si>
  <si>
    <t>3.2.6</t>
  </si>
  <si>
    <t>REPOSIÇÃO DE ARMADURA OXIDADA (REFORÇO, FORNECIMENTO, DOBRAGEM E 
COLOCAÇÃO)</t>
  </si>
  <si>
    <t>3.2.7</t>
  </si>
  <si>
    <t>FORMA PARA CONCRETO "IN LOCO", INCLUSIVE DESFORMA</t>
  </si>
  <si>
    <t>3.2.8</t>
  </si>
  <si>
    <t>RECUPERAÇÃO CONCRETO, S/REFORÇO E RECONSTITUIÇÃO “GROUNT”, ESP.=60MM</t>
  </si>
  <si>
    <t>3.2.9</t>
  </si>
  <si>
    <t>ACABAMENTO DE PEDREIRO</t>
  </si>
  <si>
    <t>D</t>
  </si>
  <si>
    <t>SERVIÇOS DE DEMOLIÇÃO, IMPERMEABILIZAÇÃO , IMPLANTAÇÃO DE PISO EM GRANITO E SERVIÇOS GERAIS NO TERREO</t>
  </si>
  <si>
    <t>4.1</t>
  </si>
  <si>
    <t>DEMOLIÇÃO DE PISO EM GRANITO DO TERREO</t>
  </si>
  <si>
    <t>4.1.1</t>
  </si>
  <si>
    <t>DEMOLIÇÃO DE PISO C/ GRANITO (TÉRREO)</t>
  </si>
  <si>
    <t>4.2</t>
  </si>
  <si>
    <t>EXECUÇÃO DE IMPERMEABILIZAÇÃO</t>
  </si>
  <si>
    <t>4.2.1</t>
  </si>
  <si>
    <t>CIMENTADO DE REGULARIZAÇÃO</t>
  </si>
  <si>
    <t>4.2.2</t>
  </si>
  <si>
    <t xml:space="preserve">IMPERMEABILIZAÇÃO COM MANTA ASFÁLTICA 5mm , ESTRUTURADA 
COM NÃO-TECIDO DE POLIÉSTER, INCLUSIVE APLICAÇÃO DE 1 DEMÃO
DE PRIMER, EXCETO PROTEÇÃO MECÂNICA 
</t>
  </si>
  <si>
    <t>4.2.3</t>
  </si>
  <si>
    <t>PROTEÇÃO MECÂNICA</t>
  </si>
  <si>
    <t>4.3</t>
  </si>
  <si>
    <t>EXECUÇÃO DE PISO</t>
  </si>
  <si>
    <t>4.3.1</t>
  </si>
  <si>
    <t>PISO EM GRANITO APLICADO EM CALÇADAS OU PISOS EXTERNOS</t>
  </si>
  <si>
    <t>4.3.2</t>
  </si>
  <si>
    <t>GRELHA EM AÇO ÍNOX PARA CALHA L=25cm POR 100cm -INCLUSIVE QUADRO 
DE CANTONEIRA</t>
  </si>
  <si>
    <t>4.4</t>
  </si>
  <si>
    <t xml:space="preserve">SERVIÇOS GERAIS NO TÉRREO </t>
  </si>
  <si>
    <t>4.4.1</t>
  </si>
  <si>
    <t>RETIRADA DE GUARDA CORPO EM ALUMINIO</t>
  </si>
  <si>
    <t>4.4.2</t>
  </si>
  <si>
    <t xml:space="preserve">FORNECIMENTO E MONTAGEM DE GUARDA CORPO  DE ÍNOX EXECUTADA COM TUBO ÍNOX DE 2" E TUBO ÍNOX  DE 3/4" CONFORME PROJETO </t>
  </si>
  <si>
    <t>4.4.3</t>
  </si>
  <si>
    <t xml:space="preserve">PORTÃO EM ALUMINIO DE CORRER VAZADO EM TUBO QUADRADO 3"X1.1/2" HORIZONTAIS E ENGRADADO 1.1/2" X 1.1/2" VERTICAIS, COM ESPAÇAMENTO DE 12CM 
</t>
  </si>
  <si>
    <t>4.4.4</t>
  </si>
  <si>
    <t xml:space="preserve">REMOÇÃO DE FORRO DE GESSO  
</t>
  </si>
  <si>
    <t>4.4.5</t>
  </si>
  <si>
    <t xml:space="preserve">FORRO DE GESSO COMUM, EM PLACAS SOB LAJE, SEM NECESSIDADE DE ESTRUTURA PARA SUPORTE
</t>
  </si>
  <si>
    <t>4.4.6</t>
  </si>
  <si>
    <t xml:space="preserve">APLICAÇÃO E LIXAMENTO DE MASSA LÁTEX EM TETO, UMA DEMÃO
</t>
  </si>
  <si>
    <t>4.4.7</t>
  </si>
  <si>
    <t xml:space="preserve">APLICAÇÃO MANUAL DE PINTURA COM TINTA LÁTEX ACRILICA EM TETO, DUAS DEMÃOS
</t>
  </si>
  <si>
    <t>4.4.8</t>
  </si>
  <si>
    <t xml:space="preserve">RETIRADA DE LUMINARIAS  EXISTENTES </t>
  </si>
  <si>
    <t>4.4.9</t>
  </si>
  <si>
    <t>REFLETOR SLIM LED 50W DE POTÊNCIA, BRANCO FRIO, 6500K, AUTOVOLT MARCA G-LIGHT OU SIMILAR</t>
  </si>
  <si>
    <t>4.4.10</t>
  </si>
  <si>
    <t xml:space="preserve">PINTURA DE MASTROS METALICOS, LIXAMENTO, APLICAÇÃO DE UMA DEMÃO ZARÇÃO E DUAS DEMÃOS DE TINTA ESMALTE </t>
  </si>
  <si>
    <t>E</t>
  </si>
  <si>
    <t>RECUPERAÇÃO DE PISO INDUSTRIAL  E SERVIÇOS GERAIS NO SUBSOLO</t>
  </si>
  <si>
    <t>5.1</t>
  </si>
  <si>
    <t>RECUPERAÇÃO DE PISO INDUSTRIAL DO SUBSOLO</t>
  </si>
  <si>
    <t>5.1.1</t>
  </si>
  <si>
    <t xml:space="preserve">DEMOLIÇÃO DE LAJES DE FORMA MANUAL </t>
  </si>
  <si>
    <t>5.1.2</t>
  </si>
  <si>
    <t>EXECUÇÃO DE PISO INDUSTRIAL DE CONCRETO ARMADO FCK =20MPA, ESPESSURA DE 14 cm 
AF04/2022</t>
  </si>
  <si>
    <t>5.2</t>
  </si>
  <si>
    <t>SERVIÇOS GERAIS NO SUBSOLO</t>
  </si>
  <si>
    <t>5.2.1</t>
  </si>
  <si>
    <t>DEMOLIÇÃO DE CAIXA PRÉ MOLDADA PARA AR CONDICIONADO TIPO 
JANELEIRO</t>
  </si>
  <si>
    <t>5.2.2</t>
  </si>
  <si>
    <t>CAIXA PRÉ MOLDADA DE CONCRETO PARA AR CONDICIONADO</t>
  </si>
  <si>
    <t>5.2.3</t>
  </si>
  <si>
    <t>GRELHA DE FERRO MEDINDO 65 X 55 cm VERGALHÕES 5/8"
ESPAÇAMENTO DE 1,5 cm, COM REQUADRO EM CANTONEIRA DE 3/4" E CANTONEIRA DE DE 1" NA PARTE INFERIOR</t>
  </si>
  <si>
    <t>5.2.4</t>
  </si>
  <si>
    <t>GRELHA DE FERRO MEDINDO 98 X 25 cm VERGALHÕES 5/8"
ESPAÇAMENTO DE 1,5 cm, COM REQUADRO EM CANTONEIRA DE 3/4" E CANTONEIRA DE DE 1" NA PARTE INFERIOR</t>
  </si>
  <si>
    <t>5.2.5</t>
  </si>
  <si>
    <t xml:space="preserve">PINTURA DE PEÇAS METALICAS, LIXAMENTO, APLICAÇÃO DE UMA DEMÃO ZARÇÃO E DUAS DEMÃOS DE TINTA ESMALTE </t>
  </si>
  <si>
    <t>5.2.6</t>
  </si>
  <si>
    <t xml:space="preserve">RETIRADA DE PORTA METALICA (L=80cm SALA DO NOBREAK) 
E ABERTURA DE VÃO DE 120 cm PARA FUTURA PORTA DE CORRER </t>
  </si>
  <si>
    <t>CJ</t>
  </si>
  <si>
    <t>5.2.7</t>
  </si>
  <si>
    <t>PORTA EM CHAPA DE FERRO 3mm, DE CORRER, DE 1,2 X 2,1 m, QUADRO EM BARRA CHATA DE 2 1/2" X 5/16", COM 3 BARRAS CHATA DE 2" X 1/4" NA HORIZONTAL , 9 BARRAS REDONDA 3/4", INCLUSIVE TRANCA</t>
  </si>
  <si>
    <t>F</t>
  </si>
  <si>
    <t>SERVIÇOS DE DEMOLIÇÃO, IMPERMEABILIZAÇÃO , IMPLANTAÇÃO DE PISO EM LADRILHO HIDRÁULICO E SERVIÇOS GERAIS NO TERRAÇO</t>
  </si>
  <si>
    <t>6.1</t>
  </si>
  <si>
    <t>DEMOLIÇÃO DE PISO EM LADRILHO HIDRÁULICO DO TERRAÇO</t>
  </si>
  <si>
    <t>6.1.1</t>
  </si>
  <si>
    <t>DEMOLIÇÃO DE PISO EM LADRILHO (TERRAÇO)</t>
  </si>
  <si>
    <t>6.2</t>
  </si>
  <si>
    <t>6.2.1</t>
  </si>
  <si>
    <t>6.2.2</t>
  </si>
  <si>
    <t>IMPERMEABILIZAÇÃO COM MANTA ASFÁLTICA 5mm , ESTRUTURADA COM NÃO-TECIDO DE POLIÉSTER, INCLUSIVE APLICAÇÃO DE 1 DEMÃO DE PRIMER, EXCETO PROTEÇÃO MECÂNICA</t>
  </si>
  <si>
    <t>6.2.3</t>
  </si>
  <si>
    <t>6.3</t>
  </si>
  <si>
    <t>6.3.1</t>
  </si>
  <si>
    <t>PISO EM LADRILHO HIDRÁULICO APLICADO EM AMBIENTES EXTERNOS</t>
  </si>
  <si>
    <t>6.4</t>
  </si>
  <si>
    <t>SERVIÇOS GERAIS NO TERRAÇO</t>
  </si>
  <si>
    <t>6.4.1</t>
  </si>
  <si>
    <t>RETIRADA DE JANELA TIPO VENEZIANA</t>
  </si>
  <si>
    <t>6.4.2</t>
  </si>
  <si>
    <t xml:space="preserve">JANELA EM ALUMÍNIO TIPO VENEZIANA
</t>
  </si>
  <si>
    <t>6.4.3</t>
  </si>
  <si>
    <t xml:space="preserve">DESMONTAGEM DE ESCADA EM AÇO EXISTENTE  PARA ACESSO A CAIXA DAGUA  </t>
  </si>
  <si>
    <t>6.4.4</t>
  </si>
  <si>
    <t xml:space="preserve">FORNECIMENTO E MONTAGEM DE ESCADA TIPO MARINHEIRO EM AÇO ÍNOX  (ACESSO A CAIXA DAGUA) EXECUTADA COM CANTONEIRA DE ÍNOX DE 1 1/2" ESP 5/16", TUBO ÍNOX SCH 40 S DE 1" E BARRA CHATA ÍNOX DE 1" ESP 3/16" CONFORME PROJETO </t>
  </si>
  <si>
    <t>G</t>
  </si>
  <si>
    <t xml:space="preserve">SERVIÇOS GERAIS DE PINTURA </t>
  </si>
  <si>
    <t>7.1</t>
  </si>
  <si>
    <t>SERVIÇOS DE PREPARAÇÃO PARA PINTURA</t>
  </si>
  <si>
    <t>7.1.1</t>
  </si>
  <si>
    <t xml:space="preserve">LIMPEZA DE SUPERFICIE COM JATO DE ALTA PRESSÃO
</t>
  </si>
  <si>
    <t>7.1.2</t>
  </si>
  <si>
    <t xml:space="preserve">EMASSAMENTO DE SUPERFICIE COM APLICAÇÃO DEDUAS DEMÃOS 
DE MASSA ACRILICA, LIXAMENTO E RETOQUES </t>
  </si>
  <si>
    <t>7.2</t>
  </si>
  <si>
    <t>SERVIÇOS DE PINTURA PAREDES EXTERNAS (MUROS DE DIVISA, PLATIBANDAS, SUBSOLO ETC)</t>
  </si>
  <si>
    <t>7.2.1</t>
  </si>
  <si>
    <t>7.3</t>
  </si>
  <si>
    <t>SERVIÇOS DE PINTURA  PAREDES INTERNAS</t>
  </si>
  <si>
    <t>7.3.1</t>
  </si>
  <si>
    <t>APLICAÇÃO MANUAL DE PINTURA COM TINTA LÁTEX ACRILICA
 EM PAREDES DUAS DEMÃOS</t>
  </si>
  <si>
    <t>SERVIÇOS GERAIS DE SUBSTITUIÇÃO DE TOMADAS</t>
  </si>
  <si>
    <t>8.1</t>
  </si>
  <si>
    <t>TOMADAS</t>
  </si>
  <si>
    <t>8.1.1</t>
  </si>
  <si>
    <t xml:space="preserve">REVISÃO DE PONTO DE TOMADA SIMPLES COM REPOSIÇÃO DE TOMADA
</t>
  </si>
  <si>
    <t>PT</t>
  </si>
  <si>
    <t>8.1.2</t>
  </si>
  <si>
    <t>FORNECIMENTO E INSTALAÇÃO DE TAMPA CEGA PARA CAIXA 4X2</t>
  </si>
  <si>
    <t>8.2</t>
  </si>
  <si>
    <t>PROTEÇÃO NOS PAINEIS</t>
  </si>
  <si>
    <t>8.2.1</t>
  </si>
  <si>
    <t>COMISSÃO DE FISCALIZAÇÃO:</t>
  </si>
  <si>
    <t>CONTRATADA:</t>
  </si>
  <si>
    <t>GESTOR TITULAR DO CONTRATO: GUSTAVO DANIEL GESTEIRA MONTEIRO</t>
  </si>
  <si>
    <t>GESTOR SUBSTITUTO: RENATO ALVES MEES</t>
  </si>
  <si>
    <t>FISCAL TITULAR: ADRIANO DUARTE VIEIRA</t>
  </si>
  <si>
    <t xml:space="preserve">ABELARDO GUILHERME BARBOSA NETO </t>
  </si>
  <si>
    <t>FISCAL TITULAR: FUGITA MACHADO DE CARVALHO</t>
  </si>
  <si>
    <t xml:space="preserve"> RG nº 12945/D – CREA/CE</t>
  </si>
  <si>
    <t>FISCAL SUBSTITUTO: TATIANA RABELLO ABITBOL</t>
  </si>
  <si>
    <t>CPF nº 480.106.263-68</t>
  </si>
  <si>
    <t>TRIBUNAL REGIONAL DO TRABALHO DA 7º REGIÃO</t>
  </si>
  <si>
    <t>Nº CONTRATO Nº 012/2023</t>
  </si>
  <si>
    <t>OBRA: SERVIÇO RETROFIT DAS FACHADAS, RECUPERAÇÃO ESTRUTURAL, IMPERMEABILIZIÇÃO E SERVIÇOS GERAIS DO EDIFÍCIO DOM HELDER CÂMARA</t>
  </si>
  <si>
    <t>CONTRATADA: CONSDUCTO ENGENHARIA LTDA</t>
  </si>
  <si>
    <t>CONTRATANTE: TRIBUNAL REGIONAL DO TRABALHO DA 7ª REGIÃO</t>
  </si>
  <si>
    <t>CONTRATADA: 08.728.600/0001-82</t>
  </si>
  <si>
    <t>CONTRATO: Nº 012/2023</t>
  </si>
  <si>
    <t>DATA DA MEDIÇÃO: 01/07/2023 À 31/07/2023</t>
  </si>
  <si>
    <t>PROAD: Nº 3990 / 2021</t>
  </si>
  <si>
    <t>MEDIÇÃO: 6ª Medição</t>
  </si>
  <si>
    <t>LOCAL: FORTALEZA-CE</t>
  </si>
  <si>
    <t>MEMÓRIA DE MEDIÇÃO - SERVIÇO RETROFIT DAS FACHADAS, RECUPERAÇÃO ESTRUTURAL, IMPERMEABILIZIÇÃO E SERVIÇOS GERAIS DO EDIFÍCIO DOM HELDER CÂMARA</t>
  </si>
  <si>
    <t>TITULO</t>
  </si>
  <si>
    <t>SUBTITULO</t>
  </si>
  <si>
    <t>SUBITEM</t>
  </si>
  <si>
    <t>MEMORIA</t>
  </si>
  <si>
    <t>OUTRO</t>
  </si>
  <si>
    <t>1</t>
  </si>
  <si>
    <t>PRÓPRIA</t>
  </si>
  <si>
    <t>TRT7</t>
  </si>
  <si>
    <t>TOTAL</t>
  </si>
  <si>
    <t>ENCARREGADO GERAL DE OBRAS COM ENCARGOS COMPLEMENTARES</t>
  </si>
  <si>
    <t>Local</t>
  </si>
  <si>
    <t>Total</t>
  </si>
  <si>
    <t>Pessoal Administrativo</t>
  </si>
  <si>
    <t>FOTOS/FIGURAS</t>
  </si>
  <si>
    <t>OBSERVAÇÕES</t>
  </si>
  <si>
    <t xml:space="preserve">ADOTADO 1 MÊS POR MÊS </t>
  </si>
  <si>
    <t>und</t>
  </si>
  <si>
    <t>ART DE VALOR ACIMA DE R$ 15.000,00</t>
  </si>
  <si>
    <t>ORSE</t>
  </si>
  <si>
    <t>Instalações provisória do canteiro</t>
  </si>
  <si>
    <t>Banheiro masculino e feminino/ Vestiário</t>
  </si>
  <si>
    <t>Solução fnolftaleína p/ detecção de carbonatação</t>
  </si>
  <si>
    <t>Quantidade</t>
  </si>
  <si>
    <t>Dia/Mês</t>
  </si>
  <si>
    <t>Fachada térrea sul</t>
  </si>
  <si>
    <t>SEM IMAGEM</t>
  </si>
  <si>
    <t>UTILIZADO PARA REMOÇÃO DO RESVESTIMENTO DA FACHADA</t>
  </si>
  <si>
    <t>C2539</t>
  </si>
  <si>
    <t>SEINFRA</t>
  </si>
  <si>
    <t>Volum. Total de materiais (m³)</t>
  </si>
  <si>
    <t>Percentual demolido</t>
  </si>
  <si>
    <t>Transporte da demolição da Fachada Sul, Leste, Norte e Oeste</t>
  </si>
  <si>
    <t>C2533</t>
  </si>
  <si>
    <t>ELABORAÇÃO DE RELATÓRIO "AS BUILT"</t>
  </si>
  <si>
    <t>C0702</t>
  </si>
  <si>
    <t>C1628</t>
  </si>
  <si>
    <t>Área total de limpeza (m³)</t>
  </si>
  <si>
    <t>Area de limpeza da Fachada Sul, Leste, Norte e Oeste</t>
  </si>
  <si>
    <t>QUANDIDADE</t>
  </si>
  <si>
    <t>Fachada Norte, Sul, Leste e Oeste</t>
  </si>
  <si>
    <t>MÊS DE REFERENCIA</t>
  </si>
  <si>
    <t>SETEMBRO</t>
  </si>
  <si>
    <t>MONTAGEM DE BALANCINS</t>
  </si>
  <si>
    <t>2</t>
  </si>
  <si>
    <t>LOCAL</t>
  </si>
  <si>
    <t>TOTAL:</t>
  </si>
  <si>
    <t>CHEIAS (3CM)</t>
  </si>
  <si>
    <t>ÁREA TOTAL</t>
  </si>
  <si>
    <t xml:space="preserve">SALDO: </t>
  </si>
  <si>
    <t xml:space="preserve">FACHADA OESTE </t>
  </si>
  <si>
    <t>PRODUÇÃO:</t>
  </si>
  <si>
    <t xml:space="preserve">FACHADA LESTE </t>
  </si>
  <si>
    <t>FACHADA NORTE</t>
  </si>
  <si>
    <t>VALOR:</t>
  </si>
  <si>
    <t>REPETIÇÃO = 3, POR CONTA DAS TRÊS CHEIAS PARA ACABAMENTO</t>
  </si>
  <si>
    <t>REGULARIZAÇÃO DE REBOCO, DE PAREDE, COM ARGAMASSA TRAÇO 1;2;10 COM ESPESSURA 0,5 MM</t>
  </si>
  <si>
    <t>COMP.</t>
  </si>
  <si>
    <t>ALTURA</t>
  </si>
  <si>
    <t>REP</t>
  </si>
  <si>
    <t>FACHADA OESTE</t>
  </si>
  <si>
    <t xml:space="preserve">REGULARIZAÇÃO DE FACHADA </t>
  </si>
  <si>
    <t>REPETIÇÕES</t>
  </si>
  <si>
    <t>JUNTAS FACHADA OESTE</t>
  </si>
  <si>
    <t xml:space="preserve">FACHADA LESTE - FACHADA RECUADA </t>
  </si>
  <si>
    <t xml:space="preserve">FACHADA LESTE CONTORNO - FACHADA RECUADA </t>
  </si>
  <si>
    <t>EXECUÇÃO DE IMPERMEABILIZAÇÃO NA FACHADA SUL E NORTE</t>
  </si>
  <si>
    <t>PROPRIA</t>
  </si>
  <si>
    <t>FACHADA LESTE (PARTE BRANCA)</t>
  </si>
  <si>
    <t>FACHADA LESTE (PARTE BRANCA CONTORNO PELAS FACHADAS NORTE E SUL)</t>
  </si>
  <si>
    <t>FACHADA LESTE (PARTE BRANCA LATERAL DO CONTORNO)</t>
  </si>
  <si>
    <t>FACHADA OESTE (PARTE BRANCA)</t>
  </si>
  <si>
    <t>FACHADA OESTE (PARTE BRANCA CONTORNO PELAS FACHADAS NORTE E SUL)</t>
  </si>
  <si>
    <t>FACHADA OESTE (PARTE BRANCA LATERAL DO CONTORNO)</t>
  </si>
  <si>
    <t>CERÂMICA ESMALTADA NA COBERTURA</t>
  </si>
  <si>
    <t>LARGURA</t>
  </si>
  <si>
    <t>SUL</t>
  </si>
  <si>
    <t>LESTE</t>
  </si>
  <si>
    <t xml:space="preserve">IMPERMEABILIZAÇÃO COM MANTA ASFÁLTICA 5mm , ESTRUTURADA 
COM NÃO-TECIDO DE POLIÉSTER, INCLUSIVE APLICAÇÃO DE 1 DEMÃO
DE PRIMER, EXCETO PROTEÇÃO MECÂNICA </t>
  </si>
  <si>
    <t>COBERTURA</t>
  </si>
  <si>
    <t>% Medição</t>
  </si>
  <si>
    <t>% Acumulado</t>
  </si>
  <si>
    <t>SEGUNDO ADITIVO</t>
  </si>
  <si>
    <t>QT ORIG.+
1ºADIT. +
2º ADIT.</t>
  </si>
  <si>
    <t>2.2.14</t>
  </si>
  <si>
    <t>SOBREPOSIÇÃO DOS PEITORIS DE JANELA EM REVESTIMENTO METÁLICO EM ALUMÍNIO COMPOSTO ACM, E=3mm, PINTURA KAYNAR 500 COMPOSTA POR SEIS CAMADAS, FORNEIMENTO E INSTALAÇÃO COM PARAFUSOS DE FIXAÇÃO EM AÇO ÍNOX</t>
  </si>
  <si>
    <t>CLASSIF (FS/FP/OP)</t>
  </si>
  <si>
    <t>FS</t>
  </si>
  <si>
    <t>FP</t>
  </si>
  <si>
    <t>TERCEIRO ADITIVO</t>
  </si>
  <si>
    <t>QT ORIG.+
1ºADIT. +
2º ADIT. +
3º ADIT.</t>
  </si>
  <si>
    <t>V.U.
C/BDI
(R$)</t>
  </si>
  <si>
    <t>(a2)</t>
  </si>
  <si>
    <t>(s2)</t>
  </si>
  <si>
    <t>(L2=a2+s2)</t>
  </si>
  <si>
    <t>(Q2=Q1+L2)</t>
  </si>
  <si>
    <t>(a3)</t>
  </si>
  <si>
    <t>(s3)</t>
  </si>
  <si>
    <t>(L3=a3+s3)</t>
  </si>
  <si>
    <t>(Q3=Q2+LL3)</t>
  </si>
  <si>
    <t>(=a2*VU)</t>
  </si>
  <si>
    <t>(=s2*VU)</t>
  </si>
  <si>
    <t>(=L2'VU)</t>
  </si>
  <si>
    <t>=Q2.VU</t>
  </si>
  <si>
    <t>(=a3*VU)</t>
  </si>
  <si>
    <t>(=s3*VU)</t>
  </si>
  <si>
    <t>(=L3'VU)</t>
  </si>
  <si>
    <t>=Q3.VU</t>
  </si>
  <si>
    <t>TOTAL
ADITADO</t>
  </si>
  <si>
    <t xml:space="preserve">VALOR
TOTAL (R$) </t>
  </si>
  <si>
    <t>CLASSIF
(FS/FP/OP)</t>
  </si>
  <si>
    <t>4.4.11</t>
  </si>
  <si>
    <t>4.4.12</t>
  </si>
  <si>
    <t>4.4.13</t>
  </si>
  <si>
    <t>4.4.14</t>
  </si>
  <si>
    <t>4.4.15</t>
  </si>
  <si>
    <t>CANTONEIRA DE ALUMÍNIO P/ AZULEJOS</t>
  </si>
  <si>
    <t>DRENO DE PVC D=100MM</t>
  </si>
  <si>
    <t>CAIXA SIFONADA PVC 100 X 100 X 50MM, ACABAMENTO INOX (GRELHA OU TAMPA CEGA</t>
  </si>
  <si>
    <t>JOELHO PVC BRANCO P/ ESGOTO D=100MM (4")</t>
  </si>
  <si>
    <t>TÊ PVC BRANCO P/ ESGOTO 100MM (4")</t>
  </si>
  <si>
    <t>2.2.15</t>
  </si>
  <si>
    <t>EMBOÇO/MASSA ÚNICA APLICADO MANUALMENTE TRAÇO 1:2:8</t>
  </si>
  <si>
    <t>% Aditivo</t>
  </si>
  <si>
    <t xml:space="preserve">PROPOSTA 10º BOLETIM DE MEDIÇÃO </t>
  </si>
  <si>
    <t>APLICAÇÃO MANUAL DE PINTURA COM TINTA TEXTURIZADA ACRILICA  EM PAREDES EXTERNAS</t>
  </si>
  <si>
    <t>DISPOSITIVO DE PROTEÇÃO CONTRA SURTO DE TENSÃO DPS 60KA 275V</t>
  </si>
  <si>
    <t>VU</t>
  </si>
  <si>
    <t>3º aditivo:</t>
  </si>
  <si>
    <t>RAP:</t>
  </si>
  <si>
    <t>Pagamos em 2023:</t>
  </si>
  <si>
    <t>Contrato no final de 2023:</t>
  </si>
  <si>
    <t>Contrato hoje:</t>
  </si>
  <si>
    <t>(até a 8a medição)</t>
  </si>
  <si>
    <t>Pagaremos em 2024:</t>
  </si>
  <si>
    <t>(9a, 10a e 11a medições)</t>
  </si>
  <si>
    <t>11A.</t>
  </si>
  <si>
    <t>12A.</t>
  </si>
  <si>
    <t>(M11)</t>
  </si>
  <si>
    <t>(M12)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</si>
</sst>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.00_ ;[Red]\-#,##0.00\ "/>
    <numFmt numFmtId="165" formatCode="_(* #,##0.00_);_(* \(#,##0.00\);_(* \-??_);_(@_)"/>
    <numFmt numFmtId="166" formatCode="_-* #,##0.00_-;\-* #,##0.00_-;_-* &quot;-&quot;??_-;_-@"/>
    <numFmt numFmtId="167" formatCode="_(* #,##0_);_(* \(#,##0\);_(* \-??_);_(@_)"/>
    <numFmt numFmtId="168" formatCode="0.0000%"/>
    <numFmt numFmtId="169" formatCode="0.000000%"/>
    <numFmt numFmtId="170" formatCode="_(* #,##0.0000_);_(* \(#,##0.0000\);_(* \-??_);_(@_)"/>
    <numFmt numFmtId="171" formatCode="_(&quot;R$ &quot;* #,##0.00_);_(&quot;R$ &quot;* \(#,##0.00\);_(&quot;R$ &quot;* \-??_);_(@_)"/>
  </numFmts>
  <fonts count="51" x14ac:knownFonts="1">
    <font>
      <sz val="10"/>
      <color rgb="FF000000"/>
      <name val="Arial"/>
      <scheme val="minor"/>
    </font>
    <font>
      <sz val="10"/>
      <color theme="1"/>
      <name val="Arial"/>
    </font>
    <font>
      <sz val="10"/>
      <color theme="1"/>
      <name val="Arial Narrow"/>
    </font>
    <font>
      <b/>
      <sz val="10"/>
      <color theme="1"/>
      <name val="Arial"/>
    </font>
    <font>
      <b/>
      <sz val="10"/>
      <color rgb="FF0000FF"/>
      <name val="Arial"/>
    </font>
    <font>
      <b/>
      <sz val="10"/>
      <color rgb="FFFF0000"/>
      <name val="Arial"/>
    </font>
    <font>
      <sz val="12"/>
      <color theme="1"/>
      <name val="Arial"/>
    </font>
    <font>
      <b/>
      <sz val="16"/>
      <color theme="1"/>
      <name val="Arial"/>
    </font>
    <font>
      <b/>
      <i/>
      <sz val="10"/>
      <color theme="1"/>
      <name val="Arial"/>
    </font>
    <font>
      <sz val="12"/>
      <color rgb="FF000000"/>
      <name val="Arial"/>
    </font>
    <font>
      <sz val="12"/>
      <color theme="1"/>
      <name val="Arial Narrow"/>
    </font>
    <font>
      <b/>
      <sz val="12"/>
      <color theme="1"/>
      <name val="Arial"/>
    </font>
    <font>
      <b/>
      <sz val="9"/>
      <color rgb="FFFF0000"/>
      <name val="Arial"/>
    </font>
    <font>
      <b/>
      <sz val="9"/>
      <color theme="1"/>
      <name val="Arial"/>
    </font>
    <font>
      <sz val="10"/>
      <color rgb="FF000000"/>
      <name val="Arial Narrow"/>
    </font>
    <font>
      <b/>
      <sz val="10"/>
      <color rgb="FF000000"/>
      <name val="Arial Narrow"/>
    </font>
    <font>
      <b/>
      <sz val="10"/>
      <color theme="1"/>
      <name val="Arial Narrow"/>
    </font>
    <font>
      <b/>
      <sz val="10"/>
      <color rgb="FF0000FF"/>
      <name val="Arial Narrow"/>
    </font>
    <font>
      <b/>
      <sz val="10"/>
      <color rgb="FFFF0000"/>
      <name val="Arial Narrow"/>
    </font>
    <font>
      <sz val="10"/>
      <name val="Arial"/>
    </font>
    <font>
      <b/>
      <sz val="11"/>
      <color theme="1"/>
      <name val="Arial Narrow"/>
    </font>
    <font>
      <sz val="10"/>
      <color rgb="FFFF0000"/>
      <name val="Arial Narrow"/>
    </font>
    <font>
      <sz val="10"/>
      <color rgb="FF0000FF"/>
      <name val="Arial"/>
    </font>
    <font>
      <b/>
      <sz val="15"/>
      <color rgb="FF000000"/>
      <name val="Calibri"/>
    </font>
    <font>
      <sz val="10"/>
      <color rgb="FF000000"/>
      <name val="Calibri"/>
    </font>
    <font>
      <b/>
      <sz val="10"/>
      <color rgb="FF000000"/>
      <name val="Calibri"/>
    </font>
    <font>
      <b/>
      <sz val="11"/>
      <color rgb="FF000000"/>
      <name val="Calibri"/>
    </font>
    <font>
      <b/>
      <sz val="12"/>
      <color rgb="FF000000"/>
      <name val="Arial"/>
    </font>
    <font>
      <sz val="10"/>
      <name val="Arial"/>
      <family val="2"/>
    </font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0"/>
      <name val="Arial Narrow"/>
      <family val="2"/>
    </font>
    <font>
      <b/>
      <sz val="10"/>
      <color rgb="FF0000FF"/>
      <name val="Arial Narrow"/>
      <family val="2"/>
    </font>
    <font>
      <b/>
      <sz val="10"/>
      <color indexed="10"/>
      <name val="Arial Narrow"/>
      <family val="2"/>
    </font>
    <font>
      <sz val="10"/>
      <name val="Arial Narrow"/>
      <family val="2"/>
    </font>
    <font>
      <sz val="10"/>
      <color rgb="FFFF0000"/>
      <name val="Arial Narrow"/>
      <family val="2"/>
    </font>
    <font>
      <sz val="10"/>
      <color theme="1"/>
      <name val="Arial Narrow"/>
      <family val="2"/>
    </font>
    <font>
      <sz val="10"/>
      <color rgb="FF0033CC"/>
      <name val="Arial Narrow"/>
      <family val="2"/>
    </font>
    <font>
      <b/>
      <sz val="10"/>
      <color theme="1"/>
      <name val="Arial Narrow"/>
      <family val="2"/>
    </font>
    <font>
      <sz val="10"/>
      <color rgb="FF0000FF"/>
      <name val="Arial Narrow"/>
      <family val="2"/>
    </font>
    <font>
      <sz val="10"/>
      <color indexed="12"/>
      <name val="Arial Narrow"/>
      <family val="2"/>
    </font>
    <font>
      <sz val="10"/>
      <color indexed="10"/>
      <name val="Arial Narrow"/>
      <family val="2"/>
    </font>
    <font>
      <sz val="10"/>
      <color rgb="FF000000"/>
      <name val="Arial"/>
      <family val="2"/>
      <scheme val="minor"/>
    </font>
    <font>
      <b/>
      <sz val="10"/>
      <color rgb="FF0033CC"/>
      <name val="Arial Narrow"/>
      <family val="2"/>
    </font>
    <font>
      <sz val="10"/>
      <color rgb="FF0033CC"/>
      <name val="Arial"/>
      <family val="2"/>
    </font>
    <font>
      <sz val="10"/>
      <color rgb="FF0033CC"/>
      <name val="Arial"/>
      <family val="2"/>
      <scheme val="minor"/>
    </font>
    <font>
      <b/>
      <sz val="18"/>
      <color rgb="FFFF0000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b/>
      <sz val="10"/>
      <color rgb="FF000000"/>
      <name val="Arial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99"/>
        <bgColor rgb="FFFFFF99"/>
      </patternFill>
    </fill>
    <fill>
      <patternFill patternType="solid">
        <fgColor rgb="FFF4B083"/>
        <bgColor rgb="FFF4B083"/>
      </patternFill>
    </fill>
    <fill>
      <patternFill patternType="solid">
        <fgColor rgb="FFBFBFBF"/>
        <bgColor rgb="FFBFBFBF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theme="0"/>
        <bgColor theme="0"/>
      </patternFill>
    </fill>
    <fill>
      <patternFill patternType="solid">
        <fgColor rgb="FFAEABAB"/>
        <bgColor rgb="FFAEABAB"/>
      </patternFill>
    </fill>
    <fill>
      <patternFill patternType="solid">
        <fgColor theme="8" tint="0.79998168889431442"/>
        <bgColor indexed="26"/>
      </patternFill>
    </fill>
    <fill>
      <patternFill patternType="solid">
        <fgColor theme="5" tint="0.79998168889431442"/>
        <bgColor indexed="26"/>
      </patternFill>
    </fill>
    <fill>
      <patternFill patternType="solid">
        <fgColor theme="5" tint="0.39997558519241921"/>
        <bgColor indexed="26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4" tint="0.79998168889431442"/>
        <bgColor indexed="26"/>
      </patternFill>
    </fill>
    <fill>
      <patternFill patternType="solid">
        <fgColor theme="9" tint="0.79998168889431442"/>
        <bgColor rgb="FFCC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rgb="FFFFFF9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rgb="FFFFFF00"/>
      </patternFill>
    </fill>
    <fill>
      <patternFill patternType="solid">
        <fgColor theme="8" tint="0.79998168889431442"/>
        <bgColor rgb="FFFFFF99"/>
      </patternFill>
    </fill>
  </fills>
  <borders count="81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hair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medium">
        <color indexed="64"/>
      </top>
      <bottom style="medium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auto="1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/>
      <right/>
      <top/>
      <bottom style="hair">
        <color auto="1"/>
      </bottom>
      <diagonal/>
    </border>
  </borders>
  <cellStyleXfs count="6">
    <xf numFmtId="0" fontId="0" fillId="0" borderId="0"/>
    <xf numFmtId="0" fontId="28" fillId="0" borderId="28"/>
    <xf numFmtId="165" fontId="28" fillId="0" borderId="28" applyFill="0" applyBorder="0" applyAlignment="0" applyProtection="0"/>
    <xf numFmtId="171" fontId="28" fillId="0" borderId="28" applyFill="0" applyBorder="0" applyAlignment="0" applyProtection="0"/>
    <xf numFmtId="44" fontId="29" fillId="0" borderId="0" applyFont="0" applyFill="0" applyBorder="0" applyAlignment="0" applyProtection="0"/>
    <xf numFmtId="9" fontId="29" fillId="0" borderId="0" applyFont="0" applyFill="0" applyBorder="0" applyAlignment="0" applyProtection="0"/>
  </cellStyleXfs>
  <cellXfs count="449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164" fontId="3" fillId="0" borderId="0" xfId="0" applyNumberFormat="1" applyFont="1" applyAlignment="1">
      <alignment vertical="center"/>
    </xf>
    <xf numFmtId="2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4" fontId="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39" fontId="4" fillId="0" borderId="0" xfId="0" applyNumberFormat="1" applyFont="1" applyAlignment="1">
      <alignment vertical="center"/>
    </xf>
    <xf numFmtId="39" fontId="5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4" fontId="7" fillId="0" borderId="0" xfId="0" applyNumberFormat="1" applyFont="1" applyAlignment="1">
      <alignment vertical="center"/>
    </xf>
    <xf numFmtId="4" fontId="3" fillId="0" borderId="0" xfId="0" applyNumberFormat="1" applyFont="1" applyAlignment="1">
      <alignment vertical="center"/>
    </xf>
    <xf numFmtId="2" fontId="8" fillId="0" borderId="0" xfId="0" applyNumberFormat="1" applyFont="1" applyAlignment="1">
      <alignment horizontal="right" vertical="center"/>
    </xf>
    <xf numFmtId="39" fontId="1" fillId="0" borderId="0" xfId="0" applyNumberFormat="1" applyFont="1" applyAlignment="1">
      <alignment vertical="center"/>
    </xf>
    <xf numFmtId="39" fontId="1" fillId="0" borderId="0" xfId="0" applyNumberFormat="1" applyFont="1" applyAlignment="1">
      <alignment horizontal="right" vertical="center"/>
    </xf>
    <xf numFmtId="14" fontId="1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/>
    </xf>
    <xf numFmtId="4" fontId="6" fillId="0" borderId="0" xfId="0" applyNumberFormat="1" applyFont="1" applyAlignment="1">
      <alignment vertical="center"/>
    </xf>
    <xf numFmtId="4" fontId="11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vertical="center"/>
    </xf>
    <xf numFmtId="14" fontId="13" fillId="0" borderId="0" xfId="0" applyNumberFormat="1" applyFont="1" applyAlignment="1">
      <alignment vertical="center"/>
    </xf>
    <xf numFmtId="10" fontId="3" fillId="0" borderId="0" xfId="0" applyNumberFormat="1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4" fontId="2" fillId="0" borderId="0" xfId="0" applyNumberFormat="1" applyFont="1" applyAlignment="1">
      <alignment vertical="center"/>
    </xf>
    <xf numFmtId="4" fontId="16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39" fontId="17" fillId="0" borderId="0" xfId="0" applyNumberFormat="1" applyFont="1" applyAlignment="1">
      <alignment vertical="center"/>
    </xf>
    <xf numFmtId="39" fontId="18" fillId="0" borderId="0" xfId="0" applyNumberFormat="1" applyFont="1" applyAlignment="1">
      <alignment vertical="center"/>
    </xf>
    <xf numFmtId="39" fontId="2" fillId="0" borderId="0" xfId="0" applyNumberFormat="1" applyFont="1" applyAlignment="1">
      <alignment vertical="center"/>
    </xf>
    <xf numFmtId="164" fontId="16" fillId="0" borderId="0" xfId="0" applyNumberFormat="1" applyFont="1" applyAlignment="1">
      <alignment vertical="center"/>
    </xf>
    <xf numFmtId="39" fontId="2" fillId="0" borderId="0" xfId="0" applyNumberFormat="1" applyFont="1" applyAlignment="1">
      <alignment horizontal="right" vertical="center"/>
    </xf>
    <xf numFmtId="10" fontId="16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0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4" fontId="2" fillId="0" borderId="15" xfId="0" applyNumberFormat="1" applyFont="1" applyBorder="1" applyAlignment="1">
      <alignment vertical="center"/>
    </xf>
    <xf numFmtId="39" fontId="2" fillId="0" borderId="15" xfId="0" applyNumberFormat="1" applyFont="1" applyBorder="1" applyAlignment="1">
      <alignment vertical="center"/>
    </xf>
    <xf numFmtId="39" fontId="16" fillId="0" borderId="15" xfId="0" applyNumberFormat="1" applyFont="1" applyBorder="1" applyAlignment="1">
      <alignment vertical="center"/>
    </xf>
    <xf numFmtId="165" fontId="16" fillId="4" borderId="16" xfId="0" applyNumberFormat="1" applyFont="1" applyFill="1" applyBorder="1" applyAlignment="1">
      <alignment horizontal="right" vertical="center"/>
    </xf>
    <xf numFmtId="0" fontId="15" fillId="4" borderId="16" xfId="0" applyFont="1" applyFill="1" applyBorder="1" applyAlignment="1">
      <alignment horizontal="left" vertical="center" wrapText="1"/>
    </xf>
    <xf numFmtId="165" fontId="16" fillId="4" borderId="16" xfId="0" applyNumberFormat="1" applyFont="1" applyFill="1" applyBorder="1" applyAlignment="1">
      <alignment vertical="center"/>
    </xf>
    <xf numFmtId="165" fontId="18" fillId="4" borderId="16" xfId="0" applyNumberFormat="1" applyFont="1" applyFill="1" applyBorder="1" applyAlignment="1">
      <alignment vertical="center"/>
    </xf>
    <xf numFmtId="165" fontId="2" fillId="4" borderId="16" xfId="0" applyNumberFormat="1" applyFont="1" applyFill="1" applyBorder="1" applyAlignment="1">
      <alignment horizontal="right" vertical="center" wrapText="1"/>
    </xf>
    <xf numFmtId="165" fontId="2" fillId="4" borderId="16" xfId="0" applyNumberFormat="1" applyFont="1" applyFill="1" applyBorder="1" applyAlignment="1">
      <alignment vertical="center"/>
    </xf>
    <xf numFmtId="165" fontId="16" fillId="4" borderId="16" xfId="0" applyNumberFormat="1" applyFont="1" applyFill="1" applyBorder="1" applyAlignment="1">
      <alignment horizontal="right" vertical="center" wrapText="1"/>
    </xf>
    <xf numFmtId="166" fontId="3" fillId="0" borderId="0" xfId="0" applyNumberFormat="1" applyFont="1" applyAlignment="1">
      <alignment vertical="center"/>
    </xf>
    <xf numFmtId="167" fontId="16" fillId="5" borderId="16" xfId="0" applyNumberFormat="1" applyFont="1" applyFill="1" applyBorder="1" applyAlignment="1">
      <alignment horizontal="right" vertical="center"/>
    </xf>
    <xf numFmtId="0" fontId="15" fillId="5" borderId="16" xfId="0" applyFont="1" applyFill="1" applyBorder="1" applyAlignment="1">
      <alignment horizontal="left" vertical="center" wrapText="1"/>
    </xf>
    <xf numFmtId="165" fontId="16" fillId="5" borderId="16" xfId="0" applyNumberFormat="1" applyFont="1" applyFill="1" applyBorder="1" applyAlignment="1">
      <alignment vertical="center"/>
    </xf>
    <xf numFmtId="165" fontId="2" fillId="5" borderId="16" xfId="0" applyNumberFormat="1" applyFont="1" applyFill="1" applyBorder="1" applyAlignment="1">
      <alignment vertical="center"/>
    </xf>
    <xf numFmtId="165" fontId="18" fillId="5" borderId="16" xfId="0" applyNumberFormat="1" applyFont="1" applyFill="1" applyBorder="1" applyAlignment="1">
      <alignment vertical="center"/>
    </xf>
    <xf numFmtId="165" fontId="2" fillId="5" borderId="16" xfId="0" applyNumberFormat="1" applyFont="1" applyFill="1" applyBorder="1" applyAlignment="1">
      <alignment horizontal="right" vertical="center" wrapText="1"/>
    </xf>
    <xf numFmtId="165" fontId="16" fillId="5" borderId="16" xfId="0" applyNumberFormat="1" applyFont="1" applyFill="1" applyBorder="1" applyAlignment="1">
      <alignment horizontal="right" vertical="center" wrapText="1"/>
    </xf>
    <xf numFmtId="165" fontId="16" fillId="5" borderId="16" xfId="0" applyNumberFormat="1" applyFont="1" applyFill="1" applyBorder="1" applyAlignment="1">
      <alignment horizontal="right" vertical="center"/>
    </xf>
    <xf numFmtId="165" fontId="2" fillId="0" borderId="16" xfId="0" applyNumberFormat="1" applyFont="1" applyBorder="1" applyAlignment="1">
      <alignment horizontal="right" vertical="center"/>
    </xf>
    <xf numFmtId="0" fontId="14" fillId="0" borderId="16" xfId="0" applyFont="1" applyBorder="1" applyAlignment="1">
      <alignment horizontal="left" vertical="center" wrapText="1"/>
    </xf>
    <xf numFmtId="165" fontId="2" fillId="0" borderId="16" xfId="0" applyNumberFormat="1" applyFont="1" applyBorder="1" applyAlignment="1">
      <alignment vertical="center"/>
    </xf>
    <xf numFmtId="165" fontId="18" fillId="3" borderId="16" xfId="0" applyNumberFormat="1" applyFont="1" applyFill="1" applyBorder="1" applyAlignment="1">
      <alignment vertical="center"/>
    </xf>
    <xf numFmtId="165" fontId="2" fillId="3" borderId="16" xfId="0" applyNumberFormat="1" applyFont="1" applyFill="1" applyBorder="1" applyAlignment="1">
      <alignment vertical="center"/>
    </xf>
    <xf numFmtId="165" fontId="2" fillId="0" borderId="16" xfId="0" applyNumberFormat="1" applyFont="1" applyBorder="1" applyAlignment="1">
      <alignment horizontal="right" vertical="center" wrapText="1"/>
    </xf>
    <xf numFmtId="165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 wrapText="1"/>
    </xf>
    <xf numFmtId="2" fontId="1" fillId="0" borderId="0" xfId="0" applyNumberFormat="1" applyFont="1" applyAlignment="1">
      <alignment vertical="center" wrapText="1"/>
    </xf>
    <xf numFmtId="49" fontId="24" fillId="6" borderId="13" xfId="0" applyNumberFormat="1" applyFont="1" applyFill="1" applyBorder="1" applyAlignment="1">
      <alignment horizontal="center" vertical="center" wrapText="1"/>
    </xf>
    <xf numFmtId="49" fontId="24" fillId="0" borderId="0" xfId="0" applyNumberFormat="1" applyFont="1" applyAlignment="1">
      <alignment horizontal="center" vertical="center" wrapText="1"/>
    </xf>
    <xf numFmtId="0" fontId="1" fillId="0" borderId="25" xfId="0" applyFont="1" applyBorder="1" applyAlignment="1">
      <alignment vertical="center" wrapText="1"/>
    </xf>
    <xf numFmtId="2" fontId="1" fillId="0" borderId="25" xfId="0" applyNumberFormat="1" applyFont="1" applyBorder="1" applyAlignment="1">
      <alignment vertical="center" wrapText="1"/>
    </xf>
    <xf numFmtId="49" fontId="24" fillId="4" borderId="13" xfId="0" applyNumberFormat="1" applyFont="1" applyFill="1" applyBorder="1" applyAlignment="1">
      <alignment horizontal="center" vertical="center" wrapText="1"/>
    </xf>
    <xf numFmtId="0" fontId="1" fillId="0" borderId="11" xfId="0" applyFont="1" applyBorder="1" applyAlignment="1">
      <alignment vertical="center" wrapText="1"/>
    </xf>
    <xf numFmtId="2" fontId="1" fillId="0" borderId="11" xfId="0" applyNumberFormat="1" applyFont="1" applyBorder="1" applyAlignment="1">
      <alignment vertical="center" wrapText="1"/>
    </xf>
    <xf numFmtId="49" fontId="24" fillId="0" borderId="1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49" fontId="24" fillId="4" borderId="26" xfId="0" applyNumberFormat="1" applyFont="1" applyFill="1" applyBorder="1" applyAlignment="1">
      <alignment horizontal="center" vertical="center" wrapText="1"/>
    </xf>
    <xf numFmtId="0" fontId="1" fillId="4" borderId="27" xfId="0" applyFont="1" applyFill="1" applyBorder="1" applyAlignment="1">
      <alignment vertical="center" wrapText="1"/>
    </xf>
    <xf numFmtId="0" fontId="1" fillId="4" borderId="27" xfId="0" applyFont="1" applyFill="1" applyBorder="1" applyAlignment="1">
      <alignment horizontal="right" vertical="center" wrapText="1"/>
    </xf>
    <xf numFmtId="2" fontId="1" fillId="4" borderId="27" xfId="0" applyNumberFormat="1" applyFont="1" applyFill="1" applyBorder="1" applyAlignment="1">
      <alignment vertical="center" wrapText="1"/>
    </xf>
    <xf numFmtId="49" fontId="24" fillId="7" borderId="27" xfId="0" applyNumberFormat="1" applyFont="1" applyFill="1" applyBorder="1" applyAlignment="1">
      <alignment horizontal="center" vertical="center" wrapText="1"/>
    </xf>
    <xf numFmtId="0" fontId="1" fillId="7" borderId="27" xfId="0" applyFont="1" applyFill="1" applyBorder="1" applyAlignment="1">
      <alignment vertical="center" wrapText="1"/>
    </xf>
    <xf numFmtId="2" fontId="1" fillId="7" borderId="27" xfId="0" applyNumberFormat="1" applyFont="1" applyFill="1" applyBorder="1" applyAlignment="1">
      <alignment vertical="center" wrapText="1"/>
    </xf>
    <xf numFmtId="49" fontId="24" fillId="0" borderId="10" xfId="0" applyNumberFormat="1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1" xfId="0" applyFont="1" applyBorder="1" applyAlignment="1">
      <alignment vertical="center" wrapText="1"/>
    </xf>
    <xf numFmtId="0" fontId="1" fillId="0" borderId="32" xfId="0" applyFont="1" applyBorder="1" applyAlignment="1">
      <alignment vertical="center" wrapText="1"/>
    </xf>
    <xf numFmtId="49" fontId="24" fillId="4" borderId="33" xfId="0" applyNumberFormat="1" applyFont="1" applyFill="1" applyBorder="1" applyAlignment="1">
      <alignment horizontal="center" vertical="center" wrapText="1"/>
    </xf>
    <xf numFmtId="0" fontId="1" fillId="4" borderId="34" xfId="0" applyFont="1" applyFill="1" applyBorder="1" applyAlignment="1">
      <alignment vertical="center" wrapText="1"/>
    </xf>
    <xf numFmtId="49" fontId="24" fillId="4" borderId="35" xfId="0" applyNumberFormat="1" applyFont="1" applyFill="1" applyBorder="1" applyAlignment="1">
      <alignment horizontal="left" vertical="center"/>
    </xf>
    <xf numFmtId="49" fontId="24" fillId="4" borderId="36" xfId="0" applyNumberFormat="1" applyFont="1" applyFill="1" applyBorder="1" applyAlignment="1">
      <alignment horizontal="center" vertical="center" wrapText="1"/>
    </xf>
    <xf numFmtId="49" fontId="24" fillId="7" borderId="36" xfId="0" applyNumberFormat="1" applyFont="1" applyFill="1" applyBorder="1" applyAlignment="1">
      <alignment horizontal="center" vertical="center" wrapText="1"/>
    </xf>
    <xf numFmtId="0" fontId="1" fillId="7" borderId="34" xfId="0" applyFont="1" applyFill="1" applyBorder="1" applyAlignment="1">
      <alignment vertical="center" wrapText="1"/>
    </xf>
    <xf numFmtId="2" fontId="1" fillId="0" borderId="31" xfId="0" applyNumberFormat="1" applyFont="1" applyBorder="1" applyAlignment="1">
      <alignment vertical="center" wrapText="1"/>
    </xf>
    <xf numFmtId="165" fontId="1" fillId="4" borderId="27" xfId="0" applyNumberFormat="1" applyFont="1" applyFill="1" applyBorder="1" applyAlignment="1">
      <alignment horizontal="center" vertical="center" wrapText="1"/>
    </xf>
    <xf numFmtId="49" fontId="24" fillId="8" borderId="27" xfId="0" applyNumberFormat="1" applyFont="1" applyFill="1" applyBorder="1" applyAlignment="1">
      <alignment horizontal="center" vertical="center" wrapText="1"/>
    </xf>
    <xf numFmtId="0" fontId="1" fillId="8" borderId="27" xfId="0" applyFont="1" applyFill="1" applyBorder="1" applyAlignment="1">
      <alignment horizontal="center" vertical="center" wrapText="1"/>
    </xf>
    <xf numFmtId="0" fontId="1" fillId="8" borderId="27" xfId="0" applyFont="1" applyFill="1" applyBorder="1" applyAlignment="1">
      <alignment vertical="center" wrapText="1"/>
    </xf>
    <xf numFmtId="0" fontId="1" fillId="8" borderId="27" xfId="0" applyFont="1" applyFill="1" applyBorder="1" applyAlignment="1">
      <alignment vertical="center"/>
    </xf>
    <xf numFmtId="49" fontId="24" fillId="4" borderId="35" xfId="0" applyNumberFormat="1" applyFont="1" applyFill="1" applyBorder="1" applyAlignment="1">
      <alignment vertical="center"/>
    </xf>
    <xf numFmtId="49" fontId="24" fillId="4" borderId="27" xfId="0" applyNumberFormat="1" applyFont="1" applyFill="1" applyBorder="1" applyAlignment="1">
      <alignment vertical="center"/>
    </xf>
    <xf numFmtId="0" fontId="1" fillId="4" borderId="27" xfId="0" applyFont="1" applyFill="1" applyBorder="1" applyAlignment="1">
      <alignment vertical="center"/>
    </xf>
    <xf numFmtId="165" fontId="1" fillId="4" borderId="27" xfId="0" applyNumberFormat="1" applyFont="1" applyFill="1" applyBorder="1" applyAlignment="1">
      <alignment vertical="center" wrapText="1"/>
    </xf>
    <xf numFmtId="10" fontId="1" fillId="4" borderId="27" xfId="0" applyNumberFormat="1" applyFont="1" applyFill="1" applyBorder="1" applyAlignment="1">
      <alignment vertical="center" wrapText="1"/>
    </xf>
    <xf numFmtId="0" fontId="1" fillId="4" borderId="26" xfId="0" applyFont="1" applyFill="1" applyBorder="1" applyAlignment="1">
      <alignment vertical="center" wrapText="1"/>
    </xf>
    <xf numFmtId="0" fontId="1" fillId="4" borderId="26" xfId="0" applyFont="1" applyFill="1" applyBorder="1" applyAlignment="1">
      <alignment horizontal="right" vertical="center" wrapText="1"/>
    </xf>
    <xf numFmtId="2" fontId="1" fillId="4" borderId="26" xfId="0" applyNumberFormat="1" applyFont="1" applyFill="1" applyBorder="1" applyAlignment="1">
      <alignment vertical="center" wrapText="1"/>
    </xf>
    <xf numFmtId="0" fontId="1" fillId="4" borderId="40" xfId="0" applyFont="1" applyFill="1" applyBorder="1" applyAlignment="1">
      <alignment vertical="center" wrapText="1"/>
    </xf>
    <xf numFmtId="0" fontId="1" fillId="4" borderId="10" xfId="0" applyFont="1" applyFill="1" applyBorder="1" applyAlignment="1">
      <alignment horizontal="center" vertical="center" wrapText="1"/>
    </xf>
    <xf numFmtId="49" fontId="24" fillId="4" borderId="35" xfId="0" applyNumberFormat="1" applyFont="1" applyFill="1" applyBorder="1" applyAlignment="1">
      <alignment horizontal="left" vertical="center" wrapText="1"/>
    </xf>
    <xf numFmtId="49" fontId="24" fillId="4" borderId="27" xfId="0" applyNumberFormat="1" applyFont="1" applyFill="1" applyBorder="1" applyAlignment="1">
      <alignment horizontal="left" vertical="center" wrapText="1"/>
    </xf>
    <xf numFmtId="49" fontId="24" fillId="0" borderId="12" xfId="0" applyNumberFormat="1" applyFont="1" applyBorder="1" applyAlignment="1">
      <alignment horizontal="center" vertical="center" wrapText="1"/>
    </xf>
    <xf numFmtId="49" fontId="24" fillId="0" borderId="43" xfId="0" applyNumberFormat="1" applyFont="1" applyBorder="1" applyAlignment="1">
      <alignment horizontal="center" vertical="center" wrapText="1"/>
    </xf>
    <xf numFmtId="0" fontId="25" fillId="4" borderId="10" xfId="0" applyFont="1" applyFill="1" applyBorder="1" applyAlignment="1">
      <alignment horizontal="center" vertical="center" wrapText="1"/>
    </xf>
    <xf numFmtId="165" fontId="3" fillId="4" borderId="10" xfId="0" applyNumberFormat="1" applyFont="1" applyFill="1" applyBorder="1" applyAlignment="1">
      <alignment vertical="center"/>
    </xf>
    <xf numFmtId="165" fontId="1" fillId="4" borderId="10" xfId="0" applyNumberFormat="1" applyFont="1" applyFill="1" applyBorder="1" applyAlignment="1">
      <alignment vertical="center"/>
    </xf>
    <xf numFmtId="2" fontId="1" fillId="4" borderId="10" xfId="0" applyNumberFormat="1" applyFont="1" applyFill="1" applyBorder="1" applyAlignment="1">
      <alignment vertical="center" wrapText="1"/>
    </xf>
    <xf numFmtId="165" fontId="24" fillId="4" borderId="10" xfId="0" applyNumberFormat="1" applyFont="1" applyFill="1" applyBorder="1" applyAlignment="1">
      <alignment horizontal="center" vertical="center"/>
    </xf>
    <xf numFmtId="165" fontId="25" fillId="4" borderId="10" xfId="0" applyNumberFormat="1" applyFont="1" applyFill="1" applyBorder="1" applyAlignment="1">
      <alignment horizontal="center" vertical="center"/>
    </xf>
    <xf numFmtId="165" fontId="1" fillId="4" borderId="27" xfId="0" applyNumberFormat="1" applyFont="1" applyFill="1" applyBorder="1" applyAlignment="1">
      <alignment vertical="center"/>
    </xf>
    <xf numFmtId="166" fontId="1" fillId="0" borderId="0" xfId="0" applyNumberFormat="1" applyFont="1" applyAlignment="1">
      <alignment vertical="center" wrapText="1"/>
    </xf>
    <xf numFmtId="165" fontId="26" fillId="4" borderId="27" xfId="0" applyNumberFormat="1" applyFont="1" applyFill="1" applyBorder="1" applyAlignment="1">
      <alignment vertical="center" wrapText="1"/>
    </xf>
    <xf numFmtId="165" fontId="25" fillId="4" borderId="10" xfId="0" applyNumberFormat="1" applyFont="1" applyFill="1" applyBorder="1" applyAlignment="1">
      <alignment horizontal="center" vertical="center" wrapText="1"/>
    </xf>
    <xf numFmtId="2" fontId="1" fillId="4" borderId="27" xfId="0" applyNumberFormat="1" applyFont="1" applyFill="1" applyBorder="1" applyAlignment="1">
      <alignment vertical="center"/>
    </xf>
    <xf numFmtId="165" fontId="25" fillId="4" borderId="10" xfId="0" applyNumberFormat="1" applyFont="1" applyFill="1" applyBorder="1" applyAlignment="1">
      <alignment horizontal="center" wrapText="1"/>
    </xf>
    <xf numFmtId="49" fontId="24" fillId="9" borderId="10" xfId="0" applyNumberFormat="1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vertical="center" wrapText="1"/>
    </xf>
    <xf numFmtId="2" fontId="1" fillId="9" borderId="10" xfId="0" applyNumberFormat="1" applyFont="1" applyFill="1" applyBorder="1" applyAlignment="1">
      <alignment vertical="center" wrapText="1"/>
    </xf>
    <xf numFmtId="43" fontId="1" fillId="0" borderId="0" xfId="0" applyNumberFormat="1" applyFont="1" applyAlignment="1">
      <alignment vertical="center"/>
    </xf>
    <xf numFmtId="0" fontId="3" fillId="0" borderId="28" xfId="0" applyFont="1" applyBorder="1" applyAlignment="1">
      <alignment vertical="center"/>
    </xf>
    <xf numFmtId="10" fontId="1" fillId="0" borderId="28" xfId="0" applyNumberFormat="1" applyFont="1" applyBorder="1" applyAlignment="1">
      <alignment vertical="center"/>
    </xf>
    <xf numFmtId="4" fontId="2" fillId="0" borderId="28" xfId="0" applyNumberFormat="1" applyFont="1" applyBorder="1" applyAlignment="1">
      <alignment horizontal="left" vertical="center" wrapText="1"/>
    </xf>
    <xf numFmtId="0" fontId="2" fillId="0" borderId="28" xfId="0" applyFont="1" applyBorder="1" applyAlignment="1">
      <alignment horizontal="center" vertical="center"/>
    </xf>
    <xf numFmtId="4" fontId="2" fillId="0" borderId="28" xfId="0" applyNumberFormat="1" applyFont="1" applyBorder="1" applyAlignment="1">
      <alignment horizontal="right" vertical="center"/>
    </xf>
    <xf numFmtId="4" fontId="16" fillId="0" borderId="28" xfId="0" applyNumberFormat="1" applyFont="1" applyBorder="1" applyAlignment="1">
      <alignment horizontal="right" vertical="center"/>
    </xf>
    <xf numFmtId="4" fontId="15" fillId="0" borderId="28" xfId="0" applyNumberFormat="1" applyFont="1" applyBorder="1" applyAlignment="1">
      <alignment horizontal="right" vertical="center" wrapText="1"/>
    </xf>
    <xf numFmtId="4" fontId="14" fillId="0" borderId="28" xfId="0" applyNumberFormat="1" applyFont="1" applyBorder="1" applyAlignment="1">
      <alignment horizontal="right" vertical="center" wrapText="1"/>
    </xf>
    <xf numFmtId="4" fontId="2" fillId="0" borderId="28" xfId="0" applyNumberFormat="1" applyFont="1" applyBorder="1" applyAlignment="1">
      <alignment vertical="center"/>
    </xf>
    <xf numFmtId="0" fontId="1" fillId="0" borderId="28" xfId="0" applyFont="1" applyBorder="1" applyAlignment="1">
      <alignment vertical="center"/>
    </xf>
    <xf numFmtId="0" fontId="16" fillId="4" borderId="16" xfId="0" applyFont="1" applyFill="1" applyBorder="1" applyAlignment="1">
      <alignment horizontal="center" vertical="center"/>
    </xf>
    <xf numFmtId="165" fontId="17" fillId="4" borderId="16" xfId="0" applyNumberFormat="1" applyFont="1" applyFill="1" applyBorder="1" applyAlignment="1">
      <alignment horizontal="right" vertical="center" wrapText="1"/>
    </xf>
    <xf numFmtId="0" fontId="16" fillId="5" borderId="16" xfId="0" applyFont="1" applyFill="1" applyBorder="1" applyAlignment="1">
      <alignment horizontal="center" vertical="center"/>
    </xf>
    <xf numFmtId="165" fontId="17" fillId="5" borderId="16" xfId="0" applyNumberFormat="1" applyFont="1" applyFill="1" applyBorder="1" applyAlignment="1">
      <alignment horizontal="right" vertical="center" wrapText="1"/>
    </xf>
    <xf numFmtId="0" fontId="2" fillId="0" borderId="16" xfId="0" applyFont="1" applyBorder="1" applyAlignment="1">
      <alignment horizontal="center" vertical="center"/>
    </xf>
    <xf numFmtId="165" fontId="17" fillId="3" borderId="16" xfId="0" applyNumberFormat="1" applyFont="1" applyFill="1" applyBorder="1" applyAlignment="1">
      <alignment horizontal="right" vertical="center" wrapText="1"/>
    </xf>
    <xf numFmtId="165" fontId="34" fillId="11" borderId="16" xfId="2" applyFont="1" applyFill="1" applyBorder="1" applyAlignment="1" applyProtection="1"/>
    <xf numFmtId="165" fontId="34" fillId="11" borderId="16" xfId="2" applyFont="1" applyFill="1" applyBorder="1" applyAlignment="1"/>
    <xf numFmtId="165" fontId="34" fillId="10" borderId="16" xfId="2" applyFont="1" applyFill="1" applyBorder="1" applyAlignment="1" applyProtection="1"/>
    <xf numFmtId="165" fontId="34" fillId="10" borderId="16" xfId="2" applyFont="1" applyFill="1" applyBorder="1" applyAlignment="1"/>
    <xf numFmtId="165" fontId="37" fillId="0" borderId="16" xfId="2" applyFont="1" applyFill="1" applyBorder="1" applyAlignment="1">
      <alignment horizontal="right" vertical="top"/>
    </xf>
    <xf numFmtId="0" fontId="37" fillId="0" borderId="16" xfId="0" applyFont="1" applyBorder="1" applyAlignment="1">
      <alignment horizontal="left" vertical="top" wrapText="1"/>
    </xf>
    <xf numFmtId="49" fontId="16" fillId="0" borderId="51" xfId="0" applyNumberFormat="1" applyFont="1" applyBorder="1" applyAlignment="1">
      <alignment horizontal="center" vertical="center"/>
    </xf>
    <xf numFmtId="0" fontId="16" fillId="0" borderId="15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/>
    </xf>
    <xf numFmtId="4" fontId="2" fillId="0" borderId="51" xfId="0" applyNumberFormat="1" applyFont="1" applyBorder="1" applyAlignment="1">
      <alignment vertical="center"/>
    </xf>
    <xf numFmtId="4" fontId="16" fillId="0" borderId="15" xfId="0" applyNumberFormat="1" applyFont="1" applyBorder="1" applyAlignment="1">
      <alignment vertical="center"/>
    </xf>
    <xf numFmtId="4" fontId="2" fillId="0" borderId="52" xfId="0" applyNumberFormat="1" applyFont="1" applyBorder="1" applyAlignment="1">
      <alignment vertical="center"/>
    </xf>
    <xf numFmtId="39" fontId="2" fillId="0" borderId="52" xfId="0" applyNumberFormat="1" applyFont="1" applyBorder="1" applyAlignment="1">
      <alignment vertical="center"/>
    </xf>
    <xf numFmtId="39" fontId="17" fillId="0" borderId="51" xfId="0" applyNumberFormat="1" applyFont="1" applyBorder="1" applyAlignment="1">
      <alignment vertical="center"/>
    </xf>
    <xf numFmtId="39" fontId="18" fillId="0" borderId="15" xfId="0" applyNumberFormat="1" applyFont="1" applyBorder="1" applyAlignment="1">
      <alignment vertical="center"/>
    </xf>
    <xf numFmtId="164" fontId="16" fillId="0" borderId="15" xfId="0" applyNumberFormat="1" applyFont="1" applyBorder="1" applyAlignment="1">
      <alignment vertical="center"/>
    </xf>
    <xf numFmtId="39" fontId="2" fillId="0" borderId="53" xfId="0" applyNumberFormat="1" applyFont="1" applyBorder="1" applyAlignment="1">
      <alignment vertical="center"/>
    </xf>
    <xf numFmtId="39" fontId="16" fillId="0" borderId="28" xfId="0" applyNumberFormat="1" applyFont="1" applyBorder="1" applyAlignment="1">
      <alignment vertical="center"/>
    </xf>
    <xf numFmtId="2" fontId="16" fillId="0" borderId="9" xfId="0" applyNumberFormat="1" applyFont="1" applyBorder="1" applyAlignment="1">
      <alignment vertical="center"/>
    </xf>
    <xf numFmtId="4" fontId="17" fillId="3" borderId="54" xfId="0" applyNumberFormat="1" applyFont="1" applyFill="1" applyBorder="1" applyAlignment="1">
      <alignment horizontal="center" vertical="center" wrapText="1"/>
    </xf>
    <xf numFmtId="4" fontId="18" fillId="3" borderId="54" xfId="0" applyNumberFormat="1" applyFont="1" applyFill="1" applyBorder="1" applyAlignment="1">
      <alignment horizontal="center" vertical="center" wrapText="1"/>
    </xf>
    <xf numFmtId="4" fontId="16" fillId="3" borderId="54" xfId="0" applyNumberFormat="1" applyFont="1" applyFill="1" applyBorder="1" applyAlignment="1">
      <alignment horizontal="center" vertical="center" wrapText="1"/>
    </xf>
    <xf numFmtId="4" fontId="32" fillId="11" borderId="54" xfId="0" applyNumberFormat="1" applyFont="1" applyFill="1" applyBorder="1" applyAlignment="1">
      <alignment horizontal="center" vertical="center" wrapText="1"/>
    </xf>
    <xf numFmtId="4" fontId="33" fillId="11" borderId="54" xfId="0" applyNumberFormat="1" applyFont="1" applyFill="1" applyBorder="1" applyAlignment="1">
      <alignment horizontal="center" vertical="center" wrapText="1"/>
    </xf>
    <xf numFmtId="4" fontId="31" fillId="11" borderId="54" xfId="0" applyNumberFormat="1" applyFont="1" applyFill="1" applyBorder="1" applyAlignment="1">
      <alignment horizontal="center" vertical="center" wrapText="1"/>
    </xf>
    <xf numFmtId="4" fontId="32" fillId="10" borderId="54" xfId="0" applyNumberFormat="1" applyFont="1" applyFill="1" applyBorder="1" applyAlignment="1">
      <alignment horizontal="center" vertical="center" wrapText="1"/>
    </xf>
    <xf numFmtId="4" fontId="33" fillId="10" borderId="54" xfId="0" applyNumberFormat="1" applyFont="1" applyFill="1" applyBorder="1" applyAlignment="1">
      <alignment horizontal="center" vertical="center" wrapText="1"/>
    </xf>
    <xf numFmtId="4" fontId="31" fillId="10" borderId="54" xfId="0" applyNumberFormat="1" applyFont="1" applyFill="1" applyBorder="1" applyAlignment="1">
      <alignment horizontal="center" vertical="center" wrapText="1"/>
    </xf>
    <xf numFmtId="164" fontId="16" fillId="3" borderId="54" xfId="0" applyNumberFormat="1" applyFont="1" applyFill="1" applyBorder="1" applyAlignment="1">
      <alignment horizontal="center" vertical="center" wrapText="1"/>
    </xf>
    <xf numFmtId="4" fontId="34" fillId="11" borderId="56" xfId="0" applyNumberFormat="1" applyFont="1" applyFill="1" applyBorder="1" applyAlignment="1">
      <alignment horizontal="center" vertical="center"/>
    </xf>
    <xf numFmtId="4" fontId="34" fillId="10" borderId="56" xfId="0" applyNumberFormat="1" applyFont="1" applyFill="1" applyBorder="1" applyAlignment="1">
      <alignment horizontal="center" vertical="center"/>
    </xf>
    <xf numFmtId="165" fontId="36" fillId="5" borderId="16" xfId="0" applyNumberFormat="1" applyFont="1" applyFill="1" applyBorder="1" applyAlignment="1">
      <alignment vertical="center"/>
    </xf>
    <xf numFmtId="165" fontId="36" fillId="4" borderId="16" xfId="0" applyNumberFormat="1" applyFont="1" applyFill="1" applyBorder="1" applyAlignment="1">
      <alignment vertical="center"/>
    </xf>
    <xf numFmtId="4" fontId="16" fillId="15" borderId="54" xfId="0" applyNumberFormat="1" applyFont="1" applyFill="1" applyBorder="1" applyAlignment="1">
      <alignment horizontal="center" vertical="center" wrapText="1"/>
    </xf>
    <xf numFmtId="165" fontId="36" fillId="16" borderId="16" xfId="0" applyNumberFormat="1" applyFont="1" applyFill="1" applyBorder="1" applyAlignment="1">
      <alignment vertical="center"/>
    </xf>
    <xf numFmtId="168" fontId="30" fillId="16" borderId="16" xfId="0" applyNumberFormat="1" applyFont="1" applyFill="1" applyBorder="1" applyAlignment="1">
      <alignment vertical="center"/>
    </xf>
    <xf numFmtId="169" fontId="30" fillId="16" borderId="16" xfId="0" applyNumberFormat="1" applyFont="1" applyFill="1" applyBorder="1" applyAlignment="1">
      <alignment vertical="center"/>
    </xf>
    <xf numFmtId="170" fontId="36" fillId="16" borderId="16" xfId="0" applyNumberFormat="1" applyFont="1" applyFill="1" applyBorder="1" applyAlignment="1">
      <alignment vertical="center"/>
    </xf>
    <xf numFmtId="0" fontId="1" fillId="0" borderId="28" xfId="0" applyFont="1" applyBorder="1" applyAlignment="1">
      <alignment horizontal="right" vertical="center"/>
    </xf>
    <xf numFmtId="49" fontId="16" fillId="0" borderId="77" xfId="0" applyNumberFormat="1" applyFont="1" applyBorder="1" applyAlignment="1">
      <alignment horizontal="center" vertical="center"/>
    </xf>
    <xf numFmtId="0" fontId="16" fillId="0" borderId="77" xfId="0" applyFont="1" applyBorder="1" applyAlignment="1">
      <alignment horizontal="right" vertical="center"/>
    </xf>
    <xf numFmtId="0" fontId="16" fillId="0" borderId="77" xfId="0" applyFont="1" applyBorder="1" applyAlignment="1">
      <alignment horizontal="center" vertical="center"/>
    </xf>
    <xf numFmtId="165" fontId="16" fillId="0" borderId="77" xfId="0" applyNumberFormat="1" applyFont="1" applyBorder="1" applyAlignment="1">
      <alignment horizontal="left" vertical="center"/>
    </xf>
    <xf numFmtId="165" fontId="16" fillId="0" borderId="77" xfId="0" applyNumberFormat="1" applyFont="1" applyBorder="1" applyAlignment="1">
      <alignment horizontal="right" vertical="center"/>
    </xf>
    <xf numFmtId="165" fontId="2" fillId="0" borderId="77" xfId="0" applyNumberFormat="1" applyFont="1" applyBorder="1" applyAlignment="1">
      <alignment horizontal="right" vertical="center"/>
    </xf>
    <xf numFmtId="165" fontId="16" fillId="2" borderId="77" xfId="0" applyNumberFormat="1" applyFont="1" applyFill="1" applyBorder="1" applyAlignment="1">
      <alignment horizontal="right" vertical="center"/>
    </xf>
    <xf numFmtId="165" fontId="17" fillId="2" borderId="77" xfId="0" applyNumberFormat="1" applyFont="1" applyFill="1" applyBorder="1" applyAlignment="1">
      <alignment horizontal="right" vertical="center"/>
    </xf>
    <xf numFmtId="165" fontId="18" fillId="2" borderId="77" xfId="0" applyNumberFormat="1" applyFont="1" applyFill="1" applyBorder="1" applyAlignment="1">
      <alignment horizontal="right" vertical="center"/>
    </xf>
    <xf numFmtId="49" fontId="20" fillId="0" borderId="28" xfId="0" applyNumberFormat="1" applyFont="1" applyBorder="1" applyAlignment="1">
      <alignment horizontal="left" vertical="center"/>
    </xf>
    <xf numFmtId="0" fontId="0" fillId="0" borderId="28" xfId="0" applyBorder="1"/>
    <xf numFmtId="0" fontId="1" fillId="0" borderId="28" xfId="0" applyFont="1" applyBorder="1" applyAlignment="1">
      <alignment horizontal="center" vertical="center"/>
    </xf>
    <xf numFmtId="4" fontId="2" fillId="0" borderId="28" xfId="0" applyNumberFormat="1" applyFont="1" applyBorder="1" applyAlignment="1">
      <alignment horizontal="right" vertical="center" wrapText="1"/>
    </xf>
    <xf numFmtId="0" fontId="4" fillId="0" borderId="28" xfId="0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16" fillId="0" borderId="28" xfId="0" applyFont="1" applyBorder="1" applyAlignment="1">
      <alignment vertical="center"/>
    </xf>
    <xf numFmtId="0" fontId="21" fillId="0" borderId="28" xfId="0" applyFont="1" applyBorder="1" applyAlignment="1">
      <alignment horizontal="right" vertical="center"/>
    </xf>
    <xf numFmtId="4" fontId="21" fillId="0" borderId="28" xfId="0" applyNumberFormat="1" applyFont="1" applyBorder="1" applyAlignment="1">
      <alignment horizontal="right" vertical="center"/>
    </xf>
    <xf numFmtId="0" fontId="22" fillId="0" borderId="28" xfId="0" applyFont="1" applyBorder="1" applyAlignment="1">
      <alignment vertical="center"/>
    </xf>
    <xf numFmtId="164" fontId="3" fillId="0" borderId="28" xfId="0" applyNumberFormat="1" applyFont="1" applyBorder="1" applyAlignment="1">
      <alignment vertical="center"/>
    </xf>
    <xf numFmtId="0" fontId="3" fillId="0" borderId="28" xfId="0" applyFont="1" applyBorder="1" applyAlignment="1">
      <alignment horizontal="left" vertical="center"/>
    </xf>
    <xf numFmtId="0" fontId="3" fillId="0" borderId="28" xfId="0" applyFont="1" applyBorder="1" applyAlignment="1">
      <alignment horizontal="center" vertical="center"/>
    </xf>
    <xf numFmtId="2" fontId="1" fillId="0" borderId="28" xfId="0" applyNumberFormat="1" applyFont="1" applyBorder="1" applyAlignment="1">
      <alignment vertical="center"/>
    </xf>
    <xf numFmtId="49" fontId="36" fillId="0" borderId="28" xfId="0" applyNumberFormat="1" applyFont="1" applyBorder="1" applyAlignment="1">
      <alignment horizontal="left" vertical="center"/>
    </xf>
    <xf numFmtId="0" fontId="30" fillId="0" borderId="28" xfId="0" applyFont="1" applyBorder="1" applyAlignment="1">
      <alignment horizontal="left" vertical="center"/>
    </xf>
    <xf numFmtId="4" fontId="36" fillId="0" borderId="62" xfId="0" applyNumberFormat="1" applyFont="1" applyBorder="1" applyAlignment="1">
      <alignment horizontal="center" vertical="center"/>
    </xf>
    <xf numFmtId="4" fontId="39" fillId="3" borderId="56" xfId="0" applyNumberFormat="1" applyFont="1" applyFill="1" applyBorder="1" applyAlignment="1">
      <alignment horizontal="center" vertical="center"/>
    </xf>
    <xf numFmtId="4" fontId="35" fillId="3" borderId="56" xfId="0" applyNumberFormat="1" applyFont="1" applyFill="1" applyBorder="1" applyAlignment="1">
      <alignment horizontal="center" vertical="center"/>
    </xf>
    <xf numFmtId="4" fontId="36" fillId="3" borderId="56" xfId="0" applyNumberFormat="1" applyFont="1" applyFill="1" applyBorder="1" applyAlignment="1">
      <alignment horizontal="center" vertical="center"/>
    </xf>
    <xf numFmtId="4" fontId="40" fillId="11" borderId="56" xfId="0" applyNumberFormat="1" applyFont="1" applyFill="1" applyBorder="1" applyAlignment="1">
      <alignment horizontal="center" vertical="center"/>
    </xf>
    <xf numFmtId="4" fontId="41" fillId="11" borderId="56" xfId="0" applyNumberFormat="1" applyFont="1" applyFill="1" applyBorder="1" applyAlignment="1">
      <alignment horizontal="center" vertical="center"/>
    </xf>
    <xf numFmtId="4" fontId="40" fillId="10" borderId="56" xfId="0" applyNumberFormat="1" applyFont="1" applyFill="1" applyBorder="1" applyAlignment="1">
      <alignment horizontal="center" vertical="center"/>
    </xf>
    <xf numFmtId="4" fontId="41" fillId="10" borderId="56" xfId="0" applyNumberFormat="1" applyFont="1" applyFill="1" applyBorder="1" applyAlignment="1">
      <alignment horizontal="center" vertical="center"/>
    </xf>
    <xf numFmtId="4" fontId="36" fillId="15" borderId="56" xfId="0" applyNumberFormat="1" applyFont="1" applyFill="1" applyBorder="1" applyAlignment="1">
      <alignment horizontal="center" vertical="center"/>
    </xf>
    <xf numFmtId="49" fontId="36" fillId="0" borderId="62" xfId="0" applyNumberFormat="1" applyFont="1" applyBorder="1" applyAlignment="1">
      <alignment horizontal="center" vertical="center"/>
    </xf>
    <xf numFmtId="164" fontId="36" fillId="3" borderId="56" xfId="0" applyNumberFormat="1" applyFont="1" applyFill="1" applyBorder="1" applyAlignment="1">
      <alignment horizontal="center" vertical="center"/>
    </xf>
    <xf numFmtId="49" fontId="36" fillId="3" borderId="56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42" fillId="0" borderId="0" xfId="0" applyFont="1"/>
    <xf numFmtId="4" fontId="17" fillId="18" borderId="54" xfId="0" applyNumberFormat="1" applyFont="1" applyFill="1" applyBorder="1" applyAlignment="1">
      <alignment horizontal="center" vertical="center" wrapText="1"/>
    </xf>
    <xf numFmtId="4" fontId="18" fillId="18" borderId="54" xfId="0" applyNumberFormat="1" applyFont="1" applyFill="1" applyBorder="1" applyAlignment="1">
      <alignment horizontal="center" vertical="center" wrapText="1"/>
    </xf>
    <xf numFmtId="164" fontId="16" fillId="18" borderId="54" xfId="0" applyNumberFormat="1" applyFont="1" applyFill="1" applyBorder="1" applyAlignment="1">
      <alignment horizontal="center" vertical="center" wrapText="1"/>
    </xf>
    <xf numFmtId="4" fontId="39" fillId="18" borderId="56" xfId="0" applyNumberFormat="1" applyFont="1" applyFill="1" applyBorder="1" applyAlignment="1">
      <alignment horizontal="center" vertical="center"/>
    </xf>
    <xf numFmtId="4" fontId="35" fillId="18" borderId="56" xfId="0" applyNumberFormat="1" applyFont="1" applyFill="1" applyBorder="1" applyAlignment="1">
      <alignment horizontal="center" vertical="center"/>
    </xf>
    <xf numFmtId="164" fontId="36" fillId="18" borderId="56" xfId="0" applyNumberFormat="1" applyFont="1" applyFill="1" applyBorder="1" applyAlignment="1">
      <alignment horizontal="center" vertical="center"/>
    </xf>
    <xf numFmtId="49" fontId="36" fillId="18" borderId="56" xfId="0" applyNumberFormat="1" applyFont="1" applyFill="1" applyBorder="1" applyAlignment="1">
      <alignment horizontal="center" vertical="center"/>
    </xf>
    <xf numFmtId="165" fontId="2" fillId="18" borderId="16" xfId="0" applyNumberFormat="1" applyFont="1" applyFill="1" applyBorder="1" applyAlignment="1">
      <alignment vertical="center"/>
    </xf>
    <xf numFmtId="43" fontId="1" fillId="0" borderId="28" xfId="0" applyNumberFormat="1" applyFont="1" applyBorder="1" applyAlignment="1">
      <alignment vertical="center"/>
    </xf>
    <xf numFmtId="49" fontId="36" fillId="15" borderId="56" xfId="0" applyNumberFormat="1" applyFont="1" applyFill="1" applyBorder="1" applyAlignment="1">
      <alignment horizontal="center" vertical="center"/>
    </xf>
    <xf numFmtId="165" fontId="2" fillId="16" borderId="16" xfId="0" applyNumberFormat="1" applyFont="1" applyFill="1" applyBorder="1" applyAlignment="1">
      <alignment vertical="center"/>
    </xf>
    <xf numFmtId="165" fontId="2" fillId="16" borderId="16" xfId="0" applyNumberFormat="1" applyFont="1" applyFill="1" applyBorder="1" applyAlignment="1">
      <alignment horizontal="right" vertical="center" wrapText="1"/>
    </xf>
    <xf numFmtId="165" fontId="16" fillId="21" borderId="16" xfId="0" applyNumberFormat="1" applyFont="1" applyFill="1" applyBorder="1" applyAlignment="1">
      <alignment vertical="center"/>
    </xf>
    <xf numFmtId="4" fontId="17" fillId="22" borderId="54" xfId="0" applyNumberFormat="1" applyFont="1" applyFill="1" applyBorder="1" applyAlignment="1">
      <alignment horizontal="center" vertical="center" wrapText="1"/>
    </xf>
    <xf numFmtId="4" fontId="18" fillId="22" borderId="54" xfId="0" applyNumberFormat="1" applyFont="1" applyFill="1" applyBorder="1" applyAlignment="1">
      <alignment horizontal="center" vertical="center" wrapText="1"/>
    </xf>
    <xf numFmtId="164" fontId="16" fillId="22" borderId="54" xfId="0" applyNumberFormat="1" applyFont="1" applyFill="1" applyBorder="1" applyAlignment="1">
      <alignment horizontal="center" vertical="center" wrapText="1"/>
    </xf>
    <xf numFmtId="4" fontId="39" fillId="22" borderId="56" xfId="0" applyNumberFormat="1" applyFont="1" applyFill="1" applyBorder="1" applyAlignment="1">
      <alignment horizontal="center" vertical="center"/>
    </xf>
    <xf numFmtId="4" fontId="35" fillId="22" borderId="56" xfId="0" applyNumberFormat="1" applyFont="1" applyFill="1" applyBorder="1" applyAlignment="1">
      <alignment horizontal="center" vertical="center"/>
    </xf>
    <xf numFmtId="164" fontId="36" fillId="22" borderId="56" xfId="0" applyNumberFormat="1" applyFont="1" applyFill="1" applyBorder="1" applyAlignment="1">
      <alignment horizontal="center" vertical="center"/>
    </xf>
    <xf numFmtId="49" fontId="36" fillId="22" borderId="56" xfId="0" applyNumberFormat="1" applyFont="1" applyFill="1" applyBorder="1" applyAlignment="1">
      <alignment horizontal="center" vertical="center"/>
    </xf>
    <xf numFmtId="165" fontId="2" fillId="22" borderId="16" xfId="0" applyNumberFormat="1" applyFont="1" applyFill="1" applyBorder="1" applyAlignment="1">
      <alignment vertical="center"/>
    </xf>
    <xf numFmtId="165" fontId="38" fillId="17" borderId="77" xfId="0" applyNumberFormat="1" applyFont="1" applyFill="1" applyBorder="1" applyAlignment="1">
      <alignment horizontal="right" vertical="center" wrapText="1"/>
    </xf>
    <xf numFmtId="165" fontId="37" fillId="0" borderId="16" xfId="0" applyNumberFormat="1" applyFont="1" applyBorder="1" applyAlignment="1">
      <alignment horizontal="right" vertical="center"/>
    </xf>
    <xf numFmtId="0" fontId="37" fillId="0" borderId="16" xfId="0" applyFont="1" applyBorder="1" applyAlignment="1">
      <alignment horizontal="left" vertical="center" wrapText="1"/>
    </xf>
    <xf numFmtId="0" fontId="37" fillId="0" borderId="16" xfId="0" applyFont="1" applyBorder="1" applyAlignment="1">
      <alignment horizontal="center" vertical="center"/>
    </xf>
    <xf numFmtId="165" fontId="43" fillId="3" borderId="16" xfId="0" applyNumberFormat="1" applyFont="1" applyFill="1" applyBorder="1" applyAlignment="1">
      <alignment horizontal="right" vertical="center" wrapText="1"/>
    </xf>
    <xf numFmtId="165" fontId="43" fillId="3" borderId="16" xfId="0" applyNumberFormat="1" applyFont="1" applyFill="1" applyBorder="1" applyAlignment="1">
      <alignment vertical="center"/>
    </xf>
    <xf numFmtId="165" fontId="37" fillId="3" borderId="16" xfId="0" applyNumberFormat="1" applyFont="1" applyFill="1" applyBorder="1" applyAlignment="1">
      <alignment vertical="center"/>
    </xf>
    <xf numFmtId="165" fontId="37" fillId="11" borderId="16" xfId="2" applyFont="1" applyFill="1" applyBorder="1" applyAlignment="1" applyProtection="1"/>
    <xf numFmtId="165" fontId="37" fillId="11" borderId="16" xfId="2" applyFont="1" applyFill="1" applyBorder="1" applyAlignment="1"/>
    <xf numFmtId="165" fontId="37" fillId="16" borderId="16" xfId="0" applyNumberFormat="1" applyFont="1" applyFill="1" applyBorder="1" applyAlignment="1">
      <alignment vertical="center"/>
    </xf>
    <xf numFmtId="165" fontId="37" fillId="0" borderId="16" xfId="0" applyNumberFormat="1" applyFont="1" applyBorder="1" applyAlignment="1">
      <alignment horizontal="right" vertical="center" wrapText="1"/>
    </xf>
    <xf numFmtId="165" fontId="37" fillId="18" borderId="16" xfId="0" applyNumberFormat="1" applyFont="1" applyFill="1" applyBorder="1" applyAlignment="1">
      <alignment vertical="center"/>
    </xf>
    <xf numFmtId="165" fontId="37" fillId="16" borderId="16" xfId="0" applyNumberFormat="1" applyFont="1" applyFill="1" applyBorder="1" applyAlignment="1">
      <alignment horizontal="right" vertical="center" wrapText="1"/>
    </xf>
    <xf numFmtId="165" fontId="43" fillId="21" borderId="16" xfId="0" applyNumberFormat="1" applyFont="1" applyFill="1" applyBorder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36" fillId="0" borderId="28" xfId="0" applyFont="1" applyBorder="1" applyAlignment="1">
      <alignment horizontal="right" vertical="center"/>
    </xf>
    <xf numFmtId="10" fontId="36" fillId="0" borderId="28" xfId="5" applyNumberFormat="1" applyFont="1" applyBorder="1" applyAlignment="1">
      <alignment vertical="center"/>
    </xf>
    <xf numFmtId="10" fontId="36" fillId="0" borderId="28" xfId="0" applyNumberFormat="1" applyFont="1" applyBorder="1" applyAlignment="1">
      <alignment vertical="center"/>
    </xf>
    <xf numFmtId="10" fontId="35" fillId="0" borderId="28" xfId="5" applyNumberFormat="1" applyFont="1" applyBorder="1" applyAlignment="1">
      <alignment vertical="center"/>
    </xf>
    <xf numFmtId="10" fontId="37" fillId="0" borderId="28" xfId="5" applyNumberFormat="1" applyFont="1" applyBorder="1" applyAlignment="1">
      <alignment vertical="center"/>
    </xf>
    <xf numFmtId="10" fontId="37" fillId="0" borderId="28" xfId="0" applyNumberFormat="1" applyFont="1" applyBorder="1" applyAlignment="1">
      <alignment vertical="center"/>
    </xf>
    <xf numFmtId="165" fontId="39" fillId="3" borderId="16" xfId="0" applyNumberFormat="1" applyFont="1" applyFill="1" applyBorder="1" applyAlignment="1">
      <alignment horizontal="right" vertical="center" wrapText="1"/>
    </xf>
    <xf numFmtId="165" fontId="35" fillId="3" borderId="16" xfId="0" applyNumberFormat="1" applyFont="1" applyFill="1" applyBorder="1" applyAlignment="1">
      <alignment vertical="center"/>
    </xf>
    <xf numFmtId="165" fontId="36" fillId="3" borderId="16" xfId="0" applyNumberFormat="1" applyFont="1" applyFill="1" applyBorder="1" applyAlignment="1">
      <alignment vertical="center"/>
    </xf>
    <xf numFmtId="165" fontId="39" fillId="11" borderId="16" xfId="2" applyFont="1" applyFill="1" applyBorder="1" applyAlignment="1" applyProtection="1">
      <alignment horizontal="right" wrapText="1"/>
    </xf>
    <xf numFmtId="165" fontId="35" fillId="11" borderId="16" xfId="2" applyFont="1" applyFill="1" applyBorder="1" applyAlignment="1" applyProtection="1"/>
    <xf numFmtId="165" fontId="34" fillId="11" borderId="16" xfId="2" applyFont="1" applyFill="1" applyBorder="1" applyAlignment="1">
      <alignment horizontal="center"/>
    </xf>
    <xf numFmtId="165" fontId="34" fillId="10" borderId="16" xfId="2" applyFont="1" applyFill="1" applyBorder="1" applyAlignment="1">
      <alignment horizontal="center"/>
    </xf>
    <xf numFmtId="165" fontId="36" fillId="5" borderId="16" xfId="0" applyNumberFormat="1" applyFont="1" applyFill="1" applyBorder="1" applyAlignment="1">
      <alignment horizontal="right" vertical="center"/>
    </xf>
    <xf numFmtId="165" fontId="34" fillId="13" borderId="16" xfId="2" applyFont="1" applyFill="1" applyBorder="1" applyAlignment="1">
      <alignment horizontal="center"/>
    </xf>
    <xf numFmtId="165" fontId="34" fillId="14" borderId="16" xfId="2" applyFont="1" applyFill="1" applyBorder="1" applyAlignment="1">
      <alignment horizontal="center"/>
    </xf>
    <xf numFmtId="165" fontId="36" fillId="4" borderId="16" xfId="0" applyNumberFormat="1" applyFont="1" applyFill="1" applyBorder="1" applyAlignment="1">
      <alignment horizontal="right" vertical="center"/>
    </xf>
    <xf numFmtId="165" fontId="34" fillId="12" borderId="16" xfId="2" applyFont="1" applyFill="1" applyBorder="1" applyAlignment="1">
      <alignment horizontal="center"/>
    </xf>
    <xf numFmtId="165" fontId="39" fillId="5" borderId="16" xfId="0" applyNumberFormat="1" applyFont="1" applyFill="1" applyBorder="1" applyAlignment="1">
      <alignment horizontal="right" vertical="center" wrapText="1"/>
    </xf>
    <xf numFmtId="165" fontId="35" fillId="5" borderId="16" xfId="0" applyNumberFormat="1" applyFont="1" applyFill="1" applyBorder="1" applyAlignment="1">
      <alignment vertical="center"/>
    </xf>
    <xf numFmtId="165" fontId="39" fillId="4" borderId="16" xfId="0" applyNumberFormat="1" applyFont="1" applyFill="1" applyBorder="1" applyAlignment="1">
      <alignment horizontal="right" vertical="center" wrapText="1"/>
    </xf>
    <xf numFmtId="165" fontId="35" fillId="4" borderId="16" xfId="0" applyNumberFormat="1" applyFont="1" applyFill="1" applyBorder="1" applyAlignment="1">
      <alignment vertical="center"/>
    </xf>
    <xf numFmtId="165" fontId="37" fillId="3" borderId="16" xfId="0" applyNumberFormat="1" applyFont="1" applyFill="1" applyBorder="1" applyAlignment="1">
      <alignment horizontal="right" vertical="center" wrapText="1"/>
    </xf>
    <xf numFmtId="165" fontId="37" fillId="11" borderId="16" xfId="2" applyFont="1" applyFill="1" applyBorder="1" applyAlignment="1" applyProtection="1">
      <alignment horizontal="right" wrapText="1"/>
    </xf>
    <xf numFmtId="165" fontId="37" fillId="11" borderId="16" xfId="2" applyFont="1" applyFill="1" applyBorder="1" applyAlignment="1">
      <alignment horizontal="center"/>
    </xf>
    <xf numFmtId="165" fontId="37" fillId="10" borderId="16" xfId="2" applyFont="1" applyFill="1" applyBorder="1" applyAlignment="1">
      <alignment horizontal="center"/>
    </xf>
    <xf numFmtId="39" fontId="46" fillId="0" borderId="0" xfId="0" applyNumberFormat="1" applyFont="1" applyAlignment="1">
      <alignment horizontal="center" vertical="center"/>
    </xf>
    <xf numFmtId="165" fontId="37" fillId="10" borderId="16" xfId="2" applyFont="1" applyFill="1" applyBorder="1" applyAlignment="1" applyProtection="1"/>
    <xf numFmtId="165" fontId="37" fillId="10" borderId="16" xfId="2" applyFont="1" applyFill="1" applyBorder="1" applyAlignment="1"/>
    <xf numFmtId="165" fontId="37" fillId="22" borderId="16" xfId="0" applyNumberFormat="1" applyFont="1" applyFill="1" applyBorder="1" applyAlignment="1">
      <alignment vertical="center"/>
    </xf>
    <xf numFmtId="0" fontId="47" fillId="0" borderId="0" xfId="0" applyFont="1" applyAlignment="1">
      <alignment vertical="center"/>
    </xf>
    <xf numFmtId="4" fontId="47" fillId="0" borderId="0" xfId="0" applyNumberFormat="1" applyFont="1" applyAlignment="1">
      <alignment horizontal="center" vertical="center"/>
    </xf>
    <xf numFmtId="4" fontId="38" fillId="0" borderId="0" xfId="0" applyNumberFormat="1" applyFont="1" applyAlignment="1">
      <alignment horizontal="center" vertical="center"/>
    </xf>
    <xf numFmtId="4" fontId="38" fillId="15" borderId="54" xfId="0" applyNumberFormat="1" applyFont="1" applyFill="1" applyBorder="1" applyAlignment="1">
      <alignment horizontal="center" vertical="center" wrapText="1"/>
    </xf>
    <xf numFmtId="4" fontId="38" fillId="15" borderId="56" xfId="0" applyNumberFormat="1" applyFont="1" applyFill="1" applyBorder="1" applyAlignment="1">
      <alignment horizontal="center" vertical="center"/>
    </xf>
    <xf numFmtId="4" fontId="38" fillId="0" borderId="15" xfId="0" applyNumberFormat="1" applyFont="1" applyBorder="1" applyAlignment="1">
      <alignment vertical="center"/>
    </xf>
    <xf numFmtId="165" fontId="38" fillId="4" borderId="16" xfId="0" applyNumberFormat="1" applyFont="1" applyFill="1" applyBorder="1" applyAlignment="1">
      <alignment vertical="center"/>
    </xf>
    <xf numFmtId="165" fontId="38" fillId="5" borderId="16" xfId="0" applyNumberFormat="1" applyFont="1" applyFill="1" applyBorder="1" applyAlignment="1">
      <alignment vertical="center"/>
    </xf>
    <xf numFmtId="165" fontId="38" fillId="16" borderId="16" xfId="0" applyNumberFormat="1" applyFont="1" applyFill="1" applyBorder="1" applyAlignment="1">
      <alignment vertical="center"/>
    </xf>
    <xf numFmtId="165" fontId="43" fillId="16" borderId="16" xfId="0" applyNumberFormat="1" applyFont="1" applyFill="1" applyBorder="1" applyAlignment="1">
      <alignment vertical="center"/>
    </xf>
    <xf numFmtId="165" fontId="38" fillId="0" borderId="77" xfId="0" applyNumberFormat="1" applyFont="1" applyBorder="1" applyAlignment="1">
      <alignment horizontal="right" vertical="center"/>
    </xf>
    <xf numFmtId="4" fontId="49" fillId="0" borderId="28" xfId="0" applyNumberFormat="1" applyFont="1" applyBorder="1" applyAlignment="1">
      <alignment horizontal="right" vertical="center" wrapText="1"/>
    </xf>
    <xf numFmtId="0" fontId="47" fillId="0" borderId="28" xfId="0" applyFont="1" applyBorder="1" applyAlignment="1">
      <alignment vertical="center"/>
    </xf>
    <xf numFmtId="0" fontId="50" fillId="0" borderId="0" xfId="0" applyFont="1"/>
    <xf numFmtId="39" fontId="47" fillId="0" borderId="0" xfId="0" applyNumberFormat="1" applyFont="1" applyAlignment="1">
      <alignment horizontal="center" vertical="center"/>
    </xf>
    <xf numFmtId="39" fontId="38" fillId="0" borderId="0" xfId="0" applyNumberFormat="1" applyFont="1" applyAlignment="1">
      <alignment horizontal="center" vertical="center"/>
    </xf>
    <xf numFmtId="4" fontId="38" fillId="0" borderId="51" xfId="0" applyNumberFormat="1" applyFont="1" applyBorder="1" applyAlignment="1">
      <alignment vertical="center"/>
    </xf>
    <xf numFmtId="165" fontId="38" fillId="0" borderId="16" xfId="0" applyNumberFormat="1" applyFont="1" applyBorder="1" applyAlignment="1">
      <alignment vertical="center"/>
    </xf>
    <xf numFmtId="165" fontId="43" fillId="0" borderId="16" xfId="0" applyNumberFormat="1" applyFont="1" applyBorder="1" applyAlignment="1">
      <alignment vertical="center"/>
    </xf>
    <xf numFmtId="0" fontId="38" fillId="0" borderId="28" xfId="0" applyFont="1" applyBorder="1" applyAlignment="1">
      <alignment horizontal="right" vertical="center"/>
    </xf>
    <xf numFmtId="10" fontId="47" fillId="0" borderId="28" xfId="0" applyNumberFormat="1" applyFont="1" applyBorder="1" applyAlignment="1">
      <alignment horizontal="right" vertical="center"/>
    </xf>
    <xf numFmtId="0" fontId="48" fillId="0" borderId="16" xfId="0" applyFont="1" applyBorder="1" applyAlignment="1">
      <alignment horizontal="left" vertical="center" wrapText="1"/>
    </xf>
    <xf numFmtId="4" fontId="36" fillId="2" borderId="65" xfId="0" applyNumberFormat="1" applyFont="1" applyFill="1" applyBorder="1" applyAlignment="1">
      <alignment horizontal="center" vertical="center"/>
    </xf>
    <xf numFmtId="0" fontId="30" fillId="0" borderId="28" xfId="0" applyFont="1" applyBorder="1" applyAlignment="1">
      <alignment vertical="center"/>
    </xf>
    <xf numFmtId="10" fontId="37" fillId="0" borderId="28" xfId="0" applyNumberFormat="1" applyFont="1" applyBorder="1" applyAlignment="1">
      <alignment horizontal="right" vertical="center"/>
    </xf>
    <xf numFmtId="10" fontId="35" fillId="0" borderId="28" xfId="0" applyNumberFormat="1" applyFont="1" applyBorder="1" applyAlignment="1">
      <alignment horizontal="right" vertical="center"/>
    </xf>
    <xf numFmtId="0" fontId="0" fillId="0" borderId="0" xfId="0"/>
    <xf numFmtId="0" fontId="47" fillId="0" borderId="0" xfId="0" applyFont="1" applyAlignment="1">
      <alignment horizontal="right" vertical="center"/>
    </xf>
    <xf numFmtId="0" fontId="30" fillId="0" borderId="0" xfId="0" applyFont="1" applyAlignment="1">
      <alignment horizontal="right" vertical="center"/>
    </xf>
    <xf numFmtId="43" fontId="47" fillId="0" borderId="0" xfId="0" applyNumberFormat="1" applyFont="1" applyAlignment="1">
      <alignment vertical="center"/>
    </xf>
    <xf numFmtId="0" fontId="0" fillId="0" borderId="0" xfId="0"/>
    <xf numFmtId="4" fontId="38" fillId="15" borderId="74" xfId="0" applyNumberFormat="1" applyFont="1" applyFill="1" applyBorder="1" applyAlignment="1">
      <alignment horizontal="center" vertical="center" wrapText="1"/>
    </xf>
    <xf numFmtId="4" fontId="38" fillId="15" borderId="75" xfId="0" applyNumberFormat="1" applyFont="1" applyFill="1" applyBorder="1" applyAlignment="1">
      <alignment horizontal="center" vertical="center"/>
    </xf>
    <xf numFmtId="4" fontId="16" fillId="15" borderId="74" xfId="0" applyNumberFormat="1" applyFont="1" applyFill="1" applyBorder="1" applyAlignment="1">
      <alignment horizontal="center" vertical="center" wrapText="1"/>
    </xf>
    <xf numFmtId="49" fontId="36" fillId="15" borderId="75" xfId="0" applyNumberFormat="1" applyFont="1" applyFill="1" applyBorder="1" applyAlignment="1">
      <alignment horizontal="center" vertical="center"/>
    </xf>
    <xf numFmtId="44" fontId="0" fillId="0" borderId="0" xfId="4" applyFont="1" applyAlignment="1">
      <alignment horizontal="center" vertical="center"/>
    </xf>
    <xf numFmtId="4" fontId="16" fillId="3" borderId="58" xfId="0" applyNumberFormat="1" applyFont="1" applyFill="1" applyBorder="1" applyAlignment="1">
      <alignment horizontal="center" vertical="center" wrapText="1"/>
    </xf>
    <xf numFmtId="0" fontId="19" fillId="0" borderId="58" xfId="0" applyFont="1" applyBorder="1"/>
    <xf numFmtId="0" fontId="19" fillId="0" borderId="54" xfId="0" applyFont="1" applyBorder="1"/>
    <xf numFmtId="2" fontId="16" fillId="0" borderId="59" xfId="0" applyNumberFormat="1" applyFont="1" applyBorder="1" applyAlignment="1">
      <alignment horizontal="center" vertical="center" wrapText="1"/>
    </xf>
    <xf numFmtId="0" fontId="19" fillId="0" borderId="55" xfId="0" applyFont="1" applyBorder="1"/>
    <xf numFmtId="0" fontId="19" fillId="0" borderId="57" xfId="0" applyFont="1" applyBorder="1"/>
    <xf numFmtId="49" fontId="16" fillId="2" borderId="63" xfId="0" applyNumberFormat="1" applyFont="1" applyFill="1" applyBorder="1" applyAlignment="1">
      <alignment horizontal="center" vertical="center" wrapText="1"/>
    </xf>
    <xf numFmtId="0" fontId="19" fillId="0" borderId="64" xfId="0" applyFont="1" applyBorder="1"/>
    <xf numFmtId="0" fontId="19" fillId="0" borderId="65" xfId="0" applyFont="1" applyBorder="1"/>
    <xf numFmtId="0" fontId="16" fillId="2" borderId="63" xfId="0" applyFont="1" applyFill="1" applyBorder="1" applyAlignment="1">
      <alignment horizontal="center" vertical="center" wrapText="1"/>
    </xf>
    <xf numFmtId="39" fontId="16" fillId="2" borderId="66" xfId="0" applyNumberFormat="1" applyFont="1" applyFill="1" applyBorder="1" applyAlignment="1">
      <alignment horizontal="center" vertical="center" wrapText="1"/>
    </xf>
    <xf numFmtId="39" fontId="16" fillId="2" borderId="60" xfId="0" applyNumberFormat="1" applyFont="1" applyFill="1" applyBorder="1" applyAlignment="1">
      <alignment horizontal="center" vertical="center" wrapText="1"/>
    </xf>
    <xf numFmtId="0" fontId="19" fillId="0" borderId="60" xfId="0" applyFont="1" applyBorder="1"/>
    <xf numFmtId="0" fontId="19" fillId="0" borderId="72" xfId="0" applyFont="1" applyBorder="1"/>
    <xf numFmtId="4" fontId="16" fillId="0" borderId="67" xfId="0" applyNumberFormat="1" applyFont="1" applyBorder="1" applyAlignment="1">
      <alignment horizontal="center" vertical="center" wrapText="1"/>
    </xf>
    <xf numFmtId="0" fontId="19" fillId="0" borderId="61" xfId="0" applyFont="1" applyBorder="1"/>
    <xf numFmtId="4" fontId="16" fillId="0" borderId="73" xfId="0" applyNumberFormat="1" applyFont="1" applyBorder="1" applyAlignment="1">
      <alignment horizontal="center" vertical="center" wrapText="1"/>
    </xf>
    <xf numFmtId="0" fontId="19" fillId="0" borderId="74" xfId="0" applyFont="1" applyBorder="1"/>
    <xf numFmtId="0" fontId="19" fillId="0" borderId="75" xfId="0" applyFont="1" applyBorder="1"/>
    <xf numFmtId="4" fontId="31" fillId="11" borderId="58" xfId="0" applyNumberFormat="1" applyFont="1" applyFill="1" applyBorder="1" applyAlignment="1">
      <alignment horizontal="center" vertical="center" wrapText="1"/>
    </xf>
    <xf numFmtId="4" fontId="31" fillId="11" borderId="54" xfId="0" applyNumberFormat="1" applyFont="1" applyFill="1" applyBorder="1" applyAlignment="1">
      <alignment horizontal="center" vertical="center" wrapText="1"/>
    </xf>
    <xf numFmtId="4" fontId="31" fillId="11" borderId="56" xfId="0" applyNumberFormat="1" applyFont="1" applyFill="1" applyBorder="1" applyAlignment="1">
      <alignment horizontal="center" vertical="center" wrapText="1"/>
    </xf>
    <xf numFmtId="4" fontId="31" fillId="10" borderId="58" xfId="0" applyNumberFormat="1" applyFont="1" applyFill="1" applyBorder="1" applyAlignment="1">
      <alignment horizontal="center" vertical="center" wrapText="1"/>
    </xf>
    <xf numFmtId="4" fontId="31" fillId="10" borderId="54" xfId="0" applyNumberFormat="1" applyFont="1" applyFill="1" applyBorder="1" applyAlignment="1">
      <alignment horizontal="center" vertical="center" wrapText="1"/>
    </xf>
    <xf numFmtId="4" fontId="31" fillId="10" borderId="56" xfId="0" applyNumberFormat="1" applyFont="1" applyFill="1" applyBorder="1" applyAlignment="1">
      <alignment horizontal="center" vertical="center" wrapText="1"/>
    </xf>
    <xf numFmtId="0" fontId="16" fillId="2" borderId="50" xfId="0" applyFont="1" applyFill="1" applyBorder="1" applyAlignment="1">
      <alignment horizontal="center" vertical="center" wrapText="1"/>
    </xf>
    <xf numFmtId="0" fontId="16" fillId="2" borderId="68" xfId="0" applyFont="1" applyFill="1" applyBorder="1" applyAlignment="1">
      <alignment horizontal="center" vertical="center" wrapText="1"/>
    </xf>
    <xf numFmtId="0" fontId="16" fillId="2" borderId="69" xfId="0" applyFont="1" applyFill="1" applyBorder="1" applyAlignment="1">
      <alignment horizontal="center" vertical="center" wrapText="1"/>
    </xf>
    <xf numFmtId="4" fontId="38" fillId="2" borderId="50" xfId="0" applyNumberFormat="1" applyFont="1" applyFill="1" applyBorder="1" applyAlignment="1">
      <alignment horizontal="center" vertical="center" wrapText="1"/>
    </xf>
    <xf numFmtId="4" fontId="38" fillId="2" borderId="68" xfId="0" applyNumberFormat="1" applyFont="1" applyFill="1" applyBorder="1" applyAlignment="1">
      <alignment horizontal="center" vertical="center" wrapText="1"/>
    </xf>
    <xf numFmtId="4" fontId="38" fillId="2" borderId="76" xfId="0" applyNumberFormat="1" applyFont="1" applyFill="1" applyBorder="1" applyAlignment="1">
      <alignment horizontal="center" vertical="center" wrapText="1"/>
    </xf>
    <xf numFmtId="39" fontId="16" fillId="2" borderId="70" xfId="0" applyNumberFormat="1" applyFont="1" applyFill="1" applyBorder="1" applyAlignment="1">
      <alignment horizontal="center" vertical="center"/>
    </xf>
    <xf numFmtId="39" fontId="16" fillId="2" borderId="71" xfId="0" applyNumberFormat="1" applyFont="1" applyFill="1" applyBorder="1" applyAlignment="1">
      <alignment horizontal="center" vertical="center"/>
    </xf>
    <xf numFmtId="4" fontId="38" fillId="18" borderId="58" xfId="0" applyNumberFormat="1" applyFont="1" applyFill="1" applyBorder="1" applyAlignment="1">
      <alignment horizontal="center" vertical="center" wrapText="1"/>
    </xf>
    <xf numFmtId="0" fontId="19" fillId="19" borderId="58" xfId="0" applyFont="1" applyFill="1" applyBorder="1"/>
    <xf numFmtId="0" fontId="19" fillId="19" borderId="54" xfId="0" applyFont="1" applyFill="1" applyBorder="1"/>
    <xf numFmtId="4" fontId="16" fillId="18" borderId="58" xfId="0" applyNumberFormat="1" applyFont="1" applyFill="1" applyBorder="1" applyAlignment="1">
      <alignment horizontal="center" vertical="center" wrapText="1"/>
    </xf>
    <xf numFmtId="4" fontId="38" fillId="22" borderId="58" xfId="0" applyNumberFormat="1" applyFont="1" applyFill="1" applyBorder="1" applyAlignment="1">
      <alignment horizontal="center" vertical="center" wrapText="1"/>
    </xf>
    <xf numFmtId="0" fontId="19" fillId="20" borderId="58" xfId="0" applyFont="1" applyFill="1" applyBorder="1"/>
    <xf numFmtId="0" fontId="19" fillId="20" borderId="54" xfId="0" applyFont="1" applyFill="1" applyBorder="1"/>
    <xf numFmtId="4" fontId="16" fillId="22" borderId="58" xfId="0" applyNumberFormat="1" applyFont="1" applyFill="1" applyBorder="1" applyAlignment="1">
      <alignment horizontal="center" vertical="center" wrapText="1"/>
    </xf>
    <xf numFmtId="39" fontId="16" fillId="0" borderId="67" xfId="0" applyNumberFormat="1" applyFont="1" applyBorder="1" applyAlignment="1">
      <alignment horizontal="center" vertical="center" wrapText="1"/>
    </xf>
    <xf numFmtId="4" fontId="16" fillId="15" borderId="78" xfId="0" applyNumberFormat="1" applyFont="1" applyFill="1" applyBorder="1" applyAlignment="1">
      <alignment horizontal="center" vertical="center" wrapText="1"/>
    </xf>
    <xf numFmtId="4" fontId="16" fillId="15" borderId="49" xfId="0" applyNumberFormat="1" applyFont="1" applyFill="1" applyBorder="1" applyAlignment="1">
      <alignment horizontal="center" vertical="center" wrapText="1"/>
    </xf>
    <xf numFmtId="4" fontId="16" fillId="15" borderId="79" xfId="0" applyNumberFormat="1" applyFont="1" applyFill="1" applyBorder="1" applyAlignment="1">
      <alignment horizontal="center" vertical="center" wrapText="1"/>
    </xf>
    <xf numFmtId="4" fontId="16" fillId="15" borderId="73" xfId="0" applyNumberFormat="1" applyFont="1" applyFill="1" applyBorder="1" applyAlignment="1">
      <alignment horizontal="center" vertical="center" wrapText="1"/>
    </xf>
    <xf numFmtId="4" fontId="16" fillId="15" borderId="80" xfId="0" applyNumberFormat="1" applyFont="1" applyFill="1" applyBorder="1" applyAlignment="1">
      <alignment horizontal="center" vertical="center" wrapText="1"/>
    </xf>
    <xf numFmtId="4" fontId="16" fillId="15" borderId="67" xfId="0" applyNumberFormat="1" applyFont="1" applyFill="1" applyBorder="1" applyAlignment="1">
      <alignment horizontal="center" vertical="center" wrapText="1"/>
    </xf>
    <xf numFmtId="49" fontId="25" fillId="4" borderId="29" xfId="0" applyNumberFormat="1" applyFont="1" applyFill="1" applyBorder="1" applyAlignment="1">
      <alignment horizontal="center" vertical="center" wrapText="1"/>
    </xf>
    <xf numFmtId="0" fontId="19" fillId="0" borderId="25" xfId="0" applyFont="1" applyBorder="1"/>
    <xf numFmtId="0" fontId="19" fillId="0" borderId="30" xfId="0" applyFont="1" applyBorder="1"/>
    <xf numFmtId="0" fontId="25" fillId="4" borderId="29" xfId="0" applyFont="1" applyFill="1" applyBorder="1" applyAlignment="1">
      <alignment horizontal="center" vertical="center" wrapText="1"/>
    </xf>
    <xf numFmtId="49" fontId="25" fillId="4" borderId="29" xfId="0" applyNumberFormat="1" applyFont="1" applyFill="1" applyBorder="1" applyAlignment="1">
      <alignment horizontal="left" vertical="center" wrapText="1"/>
    </xf>
    <xf numFmtId="165" fontId="25" fillId="4" borderId="29" xfId="0" applyNumberFormat="1" applyFont="1" applyFill="1" applyBorder="1" applyAlignment="1">
      <alignment horizontal="center" vertical="center"/>
    </xf>
    <xf numFmtId="49" fontId="24" fillId="0" borderId="46" xfId="0" applyNumberFormat="1" applyFont="1" applyBorder="1" applyAlignment="1">
      <alignment horizontal="center" vertical="center" wrapText="1"/>
    </xf>
    <xf numFmtId="0" fontId="19" fillId="0" borderId="47" xfId="0" applyFont="1" applyBorder="1"/>
    <xf numFmtId="0" fontId="19" fillId="0" borderId="48" xfId="0" applyFont="1" applyBorder="1"/>
    <xf numFmtId="0" fontId="1" fillId="0" borderId="29" xfId="0" applyFont="1" applyBorder="1" applyAlignment="1">
      <alignment horizontal="center" vertical="center" wrapText="1"/>
    </xf>
    <xf numFmtId="0" fontId="19" fillId="0" borderId="45" xfId="0" applyFont="1" applyBorder="1"/>
    <xf numFmtId="49" fontId="24" fillId="0" borderId="41" xfId="0" applyNumberFormat="1" applyFont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 wrapText="1"/>
    </xf>
    <xf numFmtId="0" fontId="1" fillId="9" borderId="29" xfId="0" applyFont="1" applyFill="1" applyBorder="1" applyAlignment="1">
      <alignment vertical="center" wrapText="1"/>
    </xf>
    <xf numFmtId="49" fontId="24" fillId="0" borderId="29" xfId="0" applyNumberFormat="1" applyFont="1" applyBorder="1" applyAlignment="1">
      <alignment horizontal="center" vertical="center" wrapText="1"/>
    </xf>
    <xf numFmtId="0" fontId="1" fillId="0" borderId="29" xfId="0" applyFont="1" applyBorder="1" applyAlignment="1">
      <alignment vertical="center" wrapText="1"/>
    </xf>
    <xf numFmtId="49" fontId="24" fillId="0" borderId="37" xfId="0" applyNumberFormat="1" applyFont="1" applyBorder="1" applyAlignment="1">
      <alignment horizontal="center" vertical="center" wrapText="1"/>
    </xf>
    <xf numFmtId="0" fontId="19" fillId="0" borderId="8" xfId="0" applyFont="1" applyBorder="1"/>
    <xf numFmtId="0" fontId="19" fillId="0" borderId="38" xfId="0" applyFont="1" applyBorder="1"/>
    <xf numFmtId="0" fontId="1" fillId="0" borderId="37" xfId="0" applyFont="1" applyBorder="1" applyAlignment="1">
      <alignment vertical="center" wrapText="1"/>
    </xf>
    <xf numFmtId="0" fontId="1" fillId="0" borderId="31" xfId="0" applyFont="1" applyBorder="1" applyAlignment="1">
      <alignment vertical="center" wrapText="1"/>
    </xf>
    <xf numFmtId="0" fontId="19" fillId="0" borderId="31" xfId="0" applyFont="1" applyBorder="1"/>
    <xf numFmtId="165" fontId="25" fillId="4" borderId="29" xfId="0" applyNumberFormat="1" applyFont="1" applyFill="1" applyBorder="1" applyAlignment="1">
      <alignment vertical="center"/>
    </xf>
    <xf numFmtId="0" fontId="1" fillId="0" borderId="25" xfId="0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0" fillId="0" borderId="0" xfId="0"/>
    <xf numFmtId="49" fontId="24" fillId="0" borderId="44" xfId="0" applyNumberFormat="1" applyFont="1" applyBorder="1" applyAlignment="1">
      <alignment horizontal="center" vertical="center" wrapText="1"/>
    </xf>
    <xf numFmtId="0" fontId="19" fillId="0" borderId="32" xfId="0" applyFont="1" applyBorder="1"/>
    <xf numFmtId="0" fontId="1" fillId="0" borderId="44" xfId="0" applyFont="1" applyBorder="1" applyAlignment="1">
      <alignment vertical="center" wrapText="1"/>
    </xf>
    <xf numFmtId="49" fontId="25" fillId="4" borderId="29" xfId="0" applyNumberFormat="1" applyFont="1" applyFill="1" applyBorder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165" fontId="24" fillId="4" borderId="29" xfId="0" applyNumberFormat="1" applyFont="1" applyFill="1" applyBorder="1" applyAlignment="1">
      <alignment horizontal="left" vertical="center"/>
    </xf>
    <xf numFmtId="0" fontId="1" fillId="0" borderId="42" xfId="0" applyFont="1" applyBorder="1" applyAlignment="1">
      <alignment vertical="center" wrapText="1"/>
    </xf>
    <xf numFmtId="0" fontId="19" fillId="0" borderId="11" xfId="0" applyFont="1" applyBorder="1"/>
    <xf numFmtId="165" fontId="24" fillId="4" borderId="29" xfId="0" applyNumberFormat="1" applyFont="1" applyFill="1" applyBorder="1" applyAlignment="1">
      <alignment horizontal="center" vertical="center"/>
    </xf>
    <xf numFmtId="171" fontId="3" fillId="4" borderId="29" xfId="0" applyNumberFormat="1" applyFont="1" applyFill="1" applyBorder="1" applyAlignment="1">
      <alignment horizontal="center" vertical="center"/>
    </xf>
    <xf numFmtId="0" fontId="1" fillId="6" borderId="22" xfId="0" applyFont="1" applyFill="1" applyBorder="1" applyAlignment="1">
      <alignment vertical="center" wrapText="1"/>
    </xf>
    <xf numFmtId="0" fontId="19" fillId="0" borderId="23" xfId="0" applyFont="1" applyBorder="1"/>
    <xf numFmtId="0" fontId="19" fillId="0" borderId="24" xfId="0" applyFont="1" applyBorder="1"/>
    <xf numFmtId="49" fontId="24" fillId="4" borderId="22" xfId="0" applyNumberFormat="1" applyFont="1" applyFill="1" applyBorder="1" applyAlignment="1">
      <alignment horizontal="left" vertical="center" wrapText="1"/>
    </xf>
    <xf numFmtId="0" fontId="1" fillId="4" borderId="29" xfId="0" applyFont="1" applyFill="1" applyBorder="1" applyAlignment="1">
      <alignment horizontal="center" vertical="center" wrapText="1"/>
    </xf>
    <xf numFmtId="0" fontId="1" fillId="0" borderId="25" xfId="0" applyFont="1" applyBorder="1" applyAlignment="1">
      <alignment horizontal="left" vertical="center" wrapText="1"/>
    </xf>
    <xf numFmtId="49" fontId="23" fillId="0" borderId="7" xfId="0" applyNumberFormat="1" applyFont="1" applyBorder="1" applyAlignment="1">
      <alignment horizontal="center" vertical="center"/>
    </xf>
    <xf numFmtId="0" fontId="19" fillId="0" borderId="9" xfId="0" applyFont="1" applyBorder="1"/>
    <xf numFmtId="0" fontId="19" fillId="0" borderId="14" xfId="0" applyFont="1" applyBorder="1"/>
    <xf numFmtId="0" fontId="23" fillId="0" borderId="1" xfId="0" applyFont="1" applyBorder="1" applyAlignment="1">
      <alignment horizontal="center" vertical="center"/>
    </xf>
    <xf numFmtId="0" fontId="19" fillId="0" borderId="2" xfId="0" applyFont="1" applyBorder="1"/>
    <xf numFmtId="0" fontId="19" fillId="0" borderId="3" xfId="0" applyFont="1" applyBorder="1"/>
    <xf numFmtId="0" fontId="23" fillId="0" borderId="4" xfId="0" applyFont="1" applyBorder="1" applyAlignment="1">
      <alignment horizontal="center" vertical="center"/>
    </xf>
    <xf numFmtId="0" fontId="19" fillId="0" borderId="17" xfId="0" applyFont="1" applyBorder="1"/>
    <xf numFmtId="0" fontId="19" fillId="0" borderId="18" xfId="0" applyFont="1" applyBorder="1"/>
    <xf numFmtId="0" fontId="19" fillId="0" borderId="19" xfId="0" applyFont="1" applyBorder="1"/>
    <xf numFmtId="0" fontId="19" fillId="0" borderId="20" xfId="0" applyFont="1" applyBorder="1"/>
    <xf numFmtId="0" fontId="19" fillId="0" borderId="21" xfId="0" applyFont="1" applyBorder="1"/>
    <xf numFmtId="0" fontId="24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49" fontId="24" fillId="4" borderId="28" xfId="0" applyNumberFormat="1" applyFont="1" applyFill="1" applyBorder="1" applyAlignment="1">
      <alignment horizontal="left" vertical="center" wrapText="1"/>
    </xf>
    <xf numFmtId="0" fontId="1" fillId="4" borderId="22" xfId="0" applyFont="1" applyFill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9" fillId="0" borderId="5" xfId="0" applyFont="1" applyBorder="1"/>
    <xf numFmtId="0" fontId="1" fillId="0" borderId="41" xfId="0" applyFont="1" applyBorder="1" applyAlignment="1">
      <alignment horizontal="center" vertical="center" wrapText="1"/>
    </xf>
    <xf numFmtId="49" fontId="24" fillId="0" borderId="39" xfId="0" applyNumberFormat="1" applyFont="1" applyBorder="1" applyAlignment="1">
      <alignment horizontal="center" vertical="center" wrapText="1"/>
    </xf>
    <xf numFmtId="0" fontId="19" fillId="0" borderId="6" xfId="0" applyFont="1" applyBorder="1"/>
    <xf numFmtId="0" fontId="1" fillId="0" borderId="39" xfId="0" applyFont="1" applyBorder="1" applyAlignment="1">
      <alignment vertical="center" wrapText="1"/>
    </xf>
    <xf numFmtId="49" fontId="24" fillId="0" borderId="25" xfId="0" applyNumberFormat="1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165" fontId="31" fillId="16" borderId="16" xfId="0" applyNumberFormat="1" applyFont="1" applyFill="1" applyBorder="1" applyAlignment="1">
      <alignment vertical="center"/>
    </xf>
  </cellXfs>
  <cellStyles count="6">
    <cellStyle name="Moeda" xfId="4" builtinId="4"/>
    <cellStyle name="Moeda 2" xfId="3"/>
    <cellStyle name="Normal" xfId="0" builtinId="0"/>
    <cellStyle name="Normal 2" xfId="1"/>
    <cellStyle name="Porcentagem" xfId="5" builtinId="5"/>
    <cellStyle name="Vírgula 2" xfId="2"/>
  </cellStyles>
  <dxfs count="407"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0C0C0"/>
          <bgColor rgb="FFC0C0C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008000"/>
          <bgColor rgb="FF008000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000080"/>
          <bgColor rgb="FF00008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008000"/>
          <bgColor rgb="FF008000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FFFFFF"/>
          <bgColor rgb="FFFFFFFF"/>
        </patternFill>
      </fill>
    </dxf>
  </dxfs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190500</xdr:rowOff>
    </xdr:from>
    <xdr:ext cx="1657350" cy="1314450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152400</xdr:colOff>
      <xdr:row>0</xdr:row>
      <xdr:rowOff>0</xdr:rowOff>
    </xdr:from>
    <xdr:ext cx="1724025" cy="1228725"/>
    <xdr:pic>
      <xdr:nvPicPr>
        <xdr:cNvPr id="3" name="image14.jp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49</xdr:row>
      <xdr:rowOff>19050</xdr:rowOff>
    </xdr:from>
    <xdr:ext cx="3667125" cy="2686050"/>
    <xdr:pic>
      <xdr:nvPicPr>
        <xdr:cNvPr id="4" name="image12.jp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95250</xdr:colOff>
      <xdr:row>49</xdr:row>
      <xdr:rowOff>38100</xdr:rowOff>
    </xdr:from>
    <xdr:ext cx="3924300" cy="2657475"/>
    <xdr:pic>
      <xdr:nvPicPr>
        <xdr:cNvPr id="5" name="image6.jp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120</xdr:row>
      <xdr:rowOff>28575</xdr:rowOff>
    </xdr:from>
    <xdr:ext cx="4457700" cy="2933700"/>
    <xdr:pic>
      <xdr:nvPicPr>
        <xdr:cNvPr id="6" name="image13.jpg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28575</xdr:colOff>
      <xdr:row>120</xdr:row>
      <xdr:rowOff>19050</xdr:rowOff>
    </xdr:from>
    <xdr:ext cx="4029075" cy="2924175"/>
    <xdr:pic>
      <xdr:nvPicPr>
        <xdr:cNvPr id="7" name="image10.jpg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19050</xdr:colOff>
      <xdr:row>120</xdr:row>
      <xdr:rowOff>19050</xdr:rowOff>
    </xdr:from>
    <xdr:ext cx="4238625" cy="2933700"/>
    <xdr:pic>
      <xdr:nvPicPr>
        <xdr:cNvPr id="8" name="image7.jpg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57150</xdr:colOff>
      <xdr:row>145</xdr:row>
      <xdr:rowOff>28575</xdr:rowOff>
    </xdr:from>
    <xdr:ext cx="4248150" cy="2895600"/>
    <xdr:pic>
      <xdr:nvPicPr>
        <xdr:cNvPr id="9" name="image11.jpg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145</xdr:row>
      <xdr:rowOff>19050</xdr:rowOff>
    </xdr:from>
    <xdr:ext cx="4476750" cy="2895600"/>
    <xdr:pic>
      <xdr:nvPicPr>
        <xdr:cNvPr id="10" name="image13.jpg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123825</xdr:colOff>
      <xdr:row>145</xdr:row>
      <xdr:rowOff>28575</xdr:rowOff>
    </xdr:from>
    <xdr:ext cx="3867150" cy="2895600"/>
    <xdr:pic>
      <xdr:nvPicPr>
        <xdr:cNvPr id="11" name="image8.jpg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57150</xdr:colOff>
      <xdr:row>156</xdr:row>
      <xdr:rowOff>38100</xdr:rowOff>
    </xdr:from>
    <xdr:ext cx="3876675" cy="2895600"/>
    <xdr:pic>
      <xdr:nvPicPr>
        <xdr:cNvPr id="12" name="image3.jpg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98</xdr:row>
      <xdr:rowOff>19050</xdr:rowOff>
    </xdr:from>
    <xdr:ext cx="3619500" cy="3200400"/>
    <xdr:pic>
      <xdr:nvPicPr>
        <xdr:cNvPr id="13" name="image4.jpg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111</xdr:row>
      <xdr:rowOff>19050</xdr:rowOff>
    </xdr:from>
    <xdr:ext cx="4486275" cy="2933700"/>
    <xdr:pic>
      <xdr:nvPicPr>
        <xdr:cNvPr id="14" name="image5.jpg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</xdr:colOff>
      <xdr:row>111</xdr:row>
      <xdr:rowOff>19050</xdr:rowOff>
    </xdr:from>
    <xdr:ext cx="3971925" cy="2943225"/>
    <xdr:pic>
      <xdr:nvPicPr>
        <xdr:cNvPr id="15" name="image2.jpg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156</xdr:row>
      <xdr:rowOff>19050</xdr:rowOff>
    </xdr:from>
    <xdr:ext cx="4476750" cy="2924175"/>
    <xdr:pic>
      <xdr:nvPicPr>
        <xdr:cNvPr id="16" name="image9.jpg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%20R%20O%20C%20E%20S%20S%20O%20S\2013\C_CONSTRU&#199;&#195;O%20DO%20F&#211;RUM%20DO%20CARIRI\---%20FISCALIZA&#199;&#195;O%20DE%20OBRA%20---\Medi&#231;&#245;es\SETORES\SFOS\_Usuarios\Ataliba\Obra-GabDesemb%20eWCsColetivos\ADITIVO%20N&#186;01-Servi&#231;o%20e%20prazo-GAB_DES\plan%20Aditivo-jul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rive%20Jpaulo%20Consducto\EXERCITO\MURO%20DE%20ARRIMO\1&#170;_Medi&#231;&#227;o%20Recupera&#231;&#227;o%20dos%20pilares_pron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 BASICO"/>
      <sheetName val="ENCARGOS"/>
      <sheetName val="BDI"/>
      <sheetName val="COMPOSIÇAO SEINFRA"/>
      <sheetName val="COMPOSIÇAO SINAPI"/>
      <sheetName val="COMPOSIÇAO MERC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Plan_medicao"/>
      <sheetName val="Plan_memoria"/>
    </sheetNames>
    <sheetDataSet>
      <sheetData sheetId="0" refreshError="1"/>
      <sheetData sheetId="1" refreshError="1">
        <row r="12">
          <cell r="A12" t="str">
            <v>1</v>
          </cell>
          <cell r="E12">
            <v>0</v>
          </cell>
        </row>
        <row r="13">
          <cell r="A13" t="str">
            <v>1.1</v>
          </cell>
          <cell r="E13">
            <v>0</v>
          </cell>
        </row>
        <row r="14">
          <cell r="A14" t="str">
            <v>1.1.1</v>
          </cell>
          <cell r="E14" t="str">
            <v>H</v>
          </cell>
        </row>
        <row r="15">
          <cell r="A15" t="str">
            <v>1.1.2</v>
          </cell>
          <cell r="E15" t="str">
            <v>MES</v>
          </cell>
        </row>
        <row r="16">
          <cell r="A16" t="str">
            <v>1.1.3</v>
          </cell>
          <cell r="E16" t="str">
            <v>UN</v>
          </cell>
        </row>
        <row r="17">
          <cell r="A17" t="str">
            <v>2</v>
          </cell>
          <cell r="E17">
            <v>0</v>
          </cell>
        </row>
        <row r="18">
          <cell r="A18" t="str">
            <v>2.1</v>
          </cell>
          <cell r="E18">
            <v>0</v>
          </cell>
        </row>
        <row r="19">
          <cell r="A19" t="str">
            <v>2.1.1</v>
          </cell>
          <cell r="E19" t="str">
            <v>LT</v>
          </cell>
        </row>
        <row r="20">
          <cell r="A20" t="str">
            <v>2.2</v>
          </cell>
          <cell r="E20">
            <v>0</v>
          </cell>
        </row>
        <row r="21">
          <cell r="A21" t="str">
            <v>2.2.1</v>
          </cell>
          <cell r="E21" t="str">
            <v>UT</v>
          </cell>
        </row>
        <row r="22">
          <cell r="A22" t="str">
            <v>3</v>
          </cell>
          <cell r="E22">
            <v>0</v>
          </cell>
        </row>
        <row r="23">
          <cell r="A23" t="str">
            <v>3.1</v>
          </cell>
          <cell r="E23">
            <v>0</v>
          </cell>
        </row>
        <row r="24">
          <cell r="A24" t="str">
            <v>3.1.1</v>
          </cell>
          <cell r="E24" t="str">
            <v>M</v>
          </cell>
        </row>
        <row r="25">
          <cell r="A25" t="str">
            <v>3.1.2</v>
          </cell>
          <cell r="E25" t="str">
            <v>M</v>
          </cell>
        </row>
        <row r="26">
          <cell r="A26" t="str">
            <v>3.1.3</v>
          </cell>
          <cell r="E26" t="str">
            <v>m²</v>
          </cell>
        </row>
        <row r="27">
          <cell r="A27" t="str">
            <v>3.1.4</v>
          </cell>
          <cell r="E27" t="str">
            <v>m²</v>
          </cell>
        </row>
        <row r="28">
          <cell r="A28" t="str">
            <v>3.1.5</v>
          </cell>
          <cell r="E28" t="str">
            <v>m³</v>
          </cell>
        </row>
        <row r="29">
          <cell r="A29" t="str">
            <v>3.1.6</v>
          </cell>
          <cell r="E29" t="str">
            <v>m²</v>
          </cell>
        </row>
        <row r="30">
          <cell r="A30" t="str">
            <v>3.1.7</v>
          </cell>
          <cell r="E30" t="str">
            <v>m³</v>
          </cell>
        </row>
        <row r="31">
          <cell r="A31" t="str">
            <v>3.1.8</v>
          </cell>
          <cell r="E31" t="str">
            <v>m²</v>
          </cell>
        </row>
        <row r="32">
          <cell r="A32" t="str">
            <v>3.1.9</v>
          </cell>
          <cell r="E32" t="str">
            <v>m²</v>
          </cell>
        </row>
        <row r="33">
          <cell r="A33" t="str">
            <v>3.1.10</v>
          </cell>
          <cell r="E33" t="str">
            <v>m²</v>
          </cell>
        </row>
        <row r="34">
          <cell r="A34" t="str">
            <v>3.1.11</v>
          </cell>
          <cell r="E34" t="str">
            <v>m²</v>
          </cell>
        </row>
        <row r="35">
          <cell r="A35" t="str">
            <v>4</v>
          </cell>
          <cell r="E35">
            <v>0</v>
          </cell>
        </row>
        <row r="36">
          <cell r="A36" t="str">
            <v>4.1</v>
          </cell>
          <cell r="E36">
            <v>0</v>
          </cell>
        </row>
        <row r="37">
          <cell r="A37" t="str">
            <v>4.1.1</v>
          </cell>
          <cell r="E37" t="str">
            <v>UN</v>
          </cell>
        </row>
        <row r="38">
          <cell r="A38" t="str">
            <v>4.2</v>
          </cell>
          <cell r="E38">
            <v>0</v>
          </cell>
        </row>
        <row r="39">
          <cell r="A39" t="str">
            <v>4.2.1</v>
          </cell>
          <cell r="E39" t="str">
            <v>m²</v>
          </cell>
        </row>
        <row r="40">
          <cell r="A40" t="str">
            <v>5</v>
          </cell>
          <cell r="E40">
            <v>0</v>
          </cell>
        </row>
        <row r="41">
          <cell r="A41" t="str">
            <v>5.1</v>
          </cell>
          <cell r="E41">
            <v>0</v>
          </cell>
        </row>
        <row r="42">
          <cell r="A42" t="str">
            <v>5.1.1</v>
          </cell>
          <cell r="E42" t="str">
            <v>m²</v>
          </cell>
        </row>
        <row r="43">
          <cell r="A43" t="str">
            <v>5.1.2</v>
          </cell>
          <cell r="E43" t="str">
            <v>MXMÊS</v>
          </cell>
        </row>
        <row r="44">
          <cell r="A44" t="str">
            <v>6</v>
          </cell>
          <cell r="E44">
            <v>0</v>
          </cell>
        </row>
        <row r="45">
          <cell r="A45" t="str">
            <v>6.1</v>
          </cell>
          <cell r="E45">
            <v>0</v>
          </cell>
        </row>
        <row r="46">
          <cell r="A46" t="str">
            <v>6.1.1</v>
          </cell>
          <cell r="E46" t="str">
            <v>m²</v>
          </cell>
        </row>
        <row r="47">
          <cell r="A47" t="str">
            <v>6.2</v>
          </cell>
          <cell r="E47">
            <v>0</v>
          </cell>
        </row>
        <row r="48">
          <cell r="A48" t="str">
            <v>6.2.1</v>
          </cell>
          <cell r="E48" t="str">
            <v>m²</v>
          </cell>
        </row>
        <row r="49">
          <cell r="A49" t="str">
            <v>6.2.2</v>
          </cell>
          <cell r="E49" t="str">
            <v>UN</v>
          </cell>
        </row>
        <row r="50">
          <cell r="A50" t="str">
            <v>6.2.3</v>
          </cell>
          <cell r="E50" t="str">
            <v>UN</v>
          </cell>
        </row>
        <row r="51">
          <cell r="A51" t="str">
            <v>6.2.4</v>
          </cell>
          <cell r="E51" t="str">
            <v>m²</v>
          </cell>
        </row>
        <row r="52">
          <cell r="A52" t="str">
            <v>6.2.5</v>
          </cell>
          <cell r="E52" t="str">
            <v>UN</v>
          </cell>
        </row>
        <row r="53">
          <cell r="A53" t="str">
            <v>6.2.6</v>
          </cell>
          <cell r="E53" t="str">
            <v>M</v>
          </cell>
        </row>
        <row r="54">
          <cell r="A54" t="str">
            <v>6.2.7</v>
          </cell>
          <cell r="E54" t="str">
            <v>m²</v>
          </cell>
        </row>
        <row r="55">
          <cell r="A55" t="str">
            <v>6.2.8</v>
          </cell>
          <cell r="E55" t="str">
            <v>M²</v>
          </cell>
        </row>
        <row r="56">
          <cell r="A56" t="str">
            <v>7</v>
          </cell>
          <cell r="E56">
            <v>0</v>
          </cell>
        </row>
        <row r="57">
          <cell r="A57" t="str">
            <v>7.1</v>
          </cell>
          <cell r="E57">
            <v>0</v>
          </cell>
        </row>
        <row r="58">
          <cell r="A58" t="str">
            <v>7.1.1</v>
          </cell>
          <cell r="E58" t="str">
            <v>m³</v>
          </cell>
        </row>
        <row r="59">
          <cell r="A59" t="str">
            <v>7.2</v>
          </cell>
          <cell r="E59">
            <v>0</v>
          </cell>
        </row>
        <row r="60">
          <cell r="A60" t="str">
            <v>7.2.1</v>
          </cell>
          <cell r="E60" t="str">
            <v>m³</v>
          </cell>
        </row>
        <row r="61">
          <cell r="A61" t="str">
            <v>8</v>
          </cell>
          <cell r="E61">
            <v>0</v>
          </cell>
        </row>
        <row r="62">
          <cell r="A62" t="str">
            <v>8.1</v>
          </cell>
          <cell r="E62">
            <v>0</v>
          </cell>
        </row>
        <row r="63">
          <cell r="A63" t="str">
            <v>8.1.1</v>
          </cell>
          <cell r="E63" t="str">
            <v>KG</v>
          </cell>
        </row>
        <row r="64">
          <cell r="A64" t="str">
            <v>8.1.2</v>
          </cell>
          <cell r="E64" t="str">
            <v>KG</v>
          </cell>
        </row>
        <row r="65">
          <cell r="A65" t="str">
            <v>8.2</v>
          </cell>
          <cell r="E65">
            <v>0</v>
          </cell>
        </row>
        <row r="66">
          <cell r="A66" t="str">
            <v>8.2.1</v>
          </cell>
          <cell r="E66" t="str">
            <v>m²</v>
          </cell>
        </row>
        <row r="67">
          <cell r="A67" t="str">
            <v>8.3</v>
          </cell>
          <cell r="E67">
            <v>0</v>
          </cell>
        </row>
        <row r="68">
          <cell r="A68" t="str">
            <v>8.3.1</v>
          </cell>
          <cell r="E68" t="str">
            <v>m²</v>
          </cell>
        </row>
        <row r="69">
          <cell r="A69" t="str">
            <v>8.3.2</v>
          </cell>
          <cell r="E69" t="str">
            <v>M</v>
          </cell>
        </row>
        <row r="70">
          <cell r="A70" t="str">
            <v>8.4</v>
          </cell>
          <cell r="E70">
            <v>0</v>
          </cell>
        </row>
        <row r="71">
          <cell r="A71" t="str">
            <v>8.4.1</v>
          </cell>
          <cell r="E71" t="str">
            <v>m²</v>
          </cell>
        </row>
        <row r="72">
          <cell r="A72" t="str">
            <v>8.4.2</v>
          </cell>
          <cell r="E72" t="str">
            <v>m²</v>
          </cell>
        </row>
        <row r="73">
          <cell r="A73" t="str">
            <v>8.4.3</v>
          </cell>
          <cell r="E73" t="str">
            <v>m²</v>
          </cell>
        </row>
        <row r="74">
          <cell r="A74" t="str">
            <v>8.4.4</v>
          </cell>
          <cell r="E74" t="str">
            <v>m²</v>
          </cell>
        </row>
        <row r="75">
          <cell r="A75" t="str">
            <v>9</v>
          </cell>
          <cell r="E75">
            <v>0</v>
          </cell>
        </row>
        <row r="76">
          <cell r="A76" t="str">
            <v>9.1</v>
          </cell>
          <cell r="E76" t="str">
            <v>M</v>
          </cell>
        </row>
        <row r="77">
          <cell r="A77" t="str">
            <v>10</v>
          </cell>
          <cell r="E77">
            <v>0</v>
          </cell>
        </row>
        <row r="78">
          <cell r="A78" t="str">
            <v>10.1</v>
          </cell>
          <cell r="E78" t="str">
            <v>M</v>
          </cell>
        </row>
        <row r="79">
          <cell r="A79" t="str">
            <v>11</v>
          </cell>
          <cell r="E79">
            <v>0</v>
          </cell>
        </row>
        <row r="80">
          <cell r="A80" t="str">
            <v>11.1</v>
          </cell>
          <cell r="E80" t="str">
            <v>m²</v>
          </cell>
        </row>
        <row r="81">
          <cell r="A81" t="str">
            <v>11.2</v>
          </cell>
          <cell r="E81" t="str">
            <v>m²</v>
          </cell>
        </row>
        <row r="82">
          <cell r="A82" t="str">
            <v>12</v>
          </cell>
          <cell r="E82">
            <v>0</v>
          </cell>
        </row>
        <row r="83">
          <cell r="A83" t="str">
            <v>12.1</v>
          </cell>
          <cell r="E83">
            <v>0</v>
          </cell>
        </row>
        <row r="84">
          <cell r="A84" t="str">
            <v>12.1.1</v>
          </cell>
          <cell r="E84" t="str">
            <v>m²</v>
          </cell>
        </row>
        <row r="85">
          <cell r="A85" t="str">
            <v>12.2</v>
          </cell>
          <cell r="E85">
            <v>0</v>
          </cell>
        </row>
        <row r="86">
          <cell r="A86" t="str">
            <v>12.2.1</v>
          </cell>
          <cell r="E86" t="str">
            <v>m²</v>
          </cell>
        </row>
        <row r="87">
          <cell r="A87" t="str">
            <v>13</v>
          </cell>
          <cell r="E87">
            <v>0</v>
          </cell>
        </row>
        <row r="88">
          <cell r="A88" t="str">
            <v>13.1</v>
          </cell>
          <cell r="E88">
            <v>0</v>
          </cell>
        </row>
        <row r="89">
          <cell r="A89" t="str">
            <v>13.1.1</v>
          </cell>
          <cell r="E89" t="str">
            <v>m³</v>
          </cell>
        </row>
        <row r="90">
          <cell r="A90" t="str">
            <v>13.2</v>
          </cell>
          <cell r="E90">
            <v>0</v>
          </cell>
        </row>
        <row r="91">
          <cell r="A91" t="str">
            <v>13.2.1</v>
          </cell>
          <cell r="E91" t="str">
            <v>m²</v>
          </cell>
        </row>
        <row r="92">
          <cell r="A92" t="str">
            <v>13.2.2</v>
          </cell>
          <cell r="E92" t="str">
            <v>m²</v>
          </cell>
        </row>
        <row r="93">
          <cell r="A93" t="str">
            <v>13.2.3</v>
          </cell>
          <cell r="E93" t="str">
            <v>m²</v>
          </cell>
        </row>
        <row r="94">
          <cell r="A94" t="str">
            <v>13.2.4</v>
          </cell>
          <cell r="E94" t="str">
            <v>m²</v>
          </cell>
        </row>
        <row r="95">
          <cell r="A95" t="str">
            <v>13.2.5</v>
          </cell>
          <cell r="E95" t="str">
            <v>m²</v>
          </cell>
        </row>
        <row r="96">
          <cell r="A96" t="str">
            <v>13.2.6</v>
          </cell>
          <cell r="E96" t="str">
            <v>M</v>
          </cell>
        </row>
        <row r="97">
          <cell r="A97" t="str">
            <v>14</v>
          </cell>
          <cell r="E97">
            <v>0</v>
          </cell>
        </row>
        <row r="98">
          <cell r="A98" t="str">
            <v>14.1</v>
          </cell>
          <cell r="E98">
            <v>0</v>
          </cell>
        </row>
        <row r="99">
          <cell r="A99" t="str">
            <v>14.1.1</v>
          </cell>
          <cell r="E99" t="str">
            <v>m²</v>
          </cell>
        </row>
        <row r="100">
          <cell r="A100" t="str">
            <v>14.1.2</v>
          </cell>
          <cell r="E100" t="str">
            <v>m²</v>
          </cell>
        </row>
        <row r="101">
          <cell r="A101" t="str">
            <v>14.1.3</v>
          </cell>
          <cell r="E101" t="str">
            <v>m²</v>
          </cell>
        </row>
        <row r="102">
          <cell r="A102" t="str">
            <v>14.1.4</v>
          </cell>
          <cell r="E102" t="str">
            <v>m²</v>
          </cell>
        </row>
        <row r="103">
          <cell r="A103" t="str">
            <v>14.2</v>
          </cell>
          <cell r="E103">
            <v>0</v>
          </cell>
        </row>
        <row r="104">
          <cell r="A104" t="str">
            <v>14.2.1</v>
          </cell>
          <cell r="E104" t="str">
            <v>m²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BJ1006"/>
  <sheetViews>
    <sheetView tabSelected="1" view="pageBreakPreview" topLeftCell="A7" zoomScaleNormal="85" zoomScaleSheetLayoutView="100" workbookViewId="0">
      <pane xSplit="3" ySplit="5" topLeftCell="AD87" activePane="bottomRight" state="frozen"/>
      <selection activeCell="A7" sqref="A7"/>
      <selection pane="topRight" activeCell="D7" sqref="D7"/>
      <selection pane="bottomLeft" activeCell="A12" sqref="A12"/>
      <selection pane="bottomRight" activeCell="AV154" sqref="AV154"/>
    </sheetView>
  </sheetViews>
  <sheetFormatPr defaultColWidth="12.5703125" defaultRowHeight="15" customHeight="1" x14ac:dyDescent="0.2"/>
  <cols>
    <col min="1" max="1" width="9.28515625" customWidth="1"/>
    <col min="2" max="2" width="50.7109375" customWidth="1"/>
    <col min="3" max="3" width="9.5703125" customWidth="1"/>
    <col min="4" max="4" width="11.42578125" customWidth="1"/>
    <col min="5" max="5" width="8.140625" bestFit="1" customWidth="1"/>
    <col min="6" max="6" width="9" bestFit="1" customWidth="1"/>
    <col min="7" max="7" width="9.5703125" bestFit="1" customWidth="1"/>
    <col min="8" max="8" width="8.7109375" bestFit="1" customWidth="1"/>
    <col min="9" max="9" width="6.85546875" bestFit="1" customWidth="1"/>
    <col min="10" max="10" width="7" bestFit="1" customWidth="1"/>
    <col min="11" max="11" width="8.85546875" bestFit="1" customWidth="1"/>
    <col min="12" max="12" width="9.5703125" bestFit="1" customWidth="1"/>
    <col min="13" max="13" width="9.42578125" bestFit="1" customWidth="1"/>
    <col min="14" max="14" width="6.85546875" bestFit="1" customWidth="1"/>
    <col min="15" max="15" width="7" bestFit="1" customWidth="1"/>
    <col min="16" max="16" width="8.85546875" bestFit="1" customWidth="1"/>
    <col min="17" max="18" width="11.42578125" customWidth="1"/>
    <col min="19" max="21" width="8.140625" bestFit="1" customWidth="1"/>
    <col min="22" max="22" width="8.42578125" customWidth="1"/>
    <col min="23" max="26" width="8.140625" bestFit="1" customWidth="1"/>
    <col min="27" max="27" width="6.85546875" customWidth="1"/>
    <col min="28" max="30" width="9" style="311" customWidth="1"/>
    <col min="31" max="31" width="11.5703125" customWidth="1"/>
    <col min="32" max="32" width="9.7109375" style="311" bestFit="1" customWidth="1"/>
    <col min="33" max="33" width="11.28515625" bestFit="1" customWidth="1"/>
    <col min="34" max="35" width="9.85546875" bestFit="1" customWidth="1"/>
    <col min="36" max="36" width="10.42578125" bestFit="1" customWidth="1"/>
    <col min="37" max="37" width="11.28515625" bestFit="1" customWidth="1"/>
    <col min="38" max="38" width="9.85546875" bestFit="1" customWidth="1"/>
    <col min="39" max="39" width="9" bestFit="1" customWidth="1"/>
    <col min="40" max="40" width="9.85546875" bestFit="1" customWidth="1"/>
    <col min="41" max="41" width="11.28515625" bestFit="1" customWidth="1"/>
    <col min="42" max="42" width="9.85546875" bestFit="1" customWidth="1"/>
    <col min="43" max="43" width="7.5703125" bestFit="1" customWidth="1"/>
    <col min="44" max="44" width="9.85546875" bestFit="1" customWidth="1"/>
    <col min="45" max="45" width="12.5703125" bestFit="1" customWidth="1"/>
    <col min="46" max="47" width="9.85546875" bestFit="1" customWidth="1"/>
    <col min="48" max="48" width="12.85546875" bestFit="1" customWidth="1"/>
    <col min="49" max="51" width="9.85546875" bestFit="1" customWidth="1"/>
    <col min="52" max="53" width="11.28515625" bestFit="1" customWidth="1"/>
    <col min="54" max="54" width="9.85546875" bestFit="1" customWidth="1"/>
    <col min="55" max="55" width="10.28515625" customWidth="1"/>
    <col min="56" max="57" width="10.28515625" style="324" customWidth="1"/>
    <col min="58" max="59" width="11.28515625" bestFit="1" customWidth="1"/>
    <col min="60" max="60" width="11.5703125" customWidth="1"/>
    <col min="61" max="61" width="13.140625" bestFit="1" customWidth="1"/>
  </cols>
  <sheetData>
    <row r="1" spans="1:60" ht="12.75" customHeight="1" x14ac:dyDescent="0.2">
      <c r="A1" s="1"/>
      <c r="B1" s="2"/>
      <c r="C1" s="3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4"/>
      <c r="T1" s="4"/>
      <c r="U1" s="1"/>
      <c r="V1" s="1"/>
      <c r="W1" s="1"/>
      <c r="X1" s="1"/>
      <c r="Y1" s="1"/>
      <c r="Z1" s="1"/>
      <c r="AA1" s="1"/>
      <c r="AB1" s="298"/>
      <c r="AC1" s="298"/>
      <c r="AD1" s="298"/>
      <c r="AE1" s="1"/>
      <c r="AF1" s="298"/>
      <c r="AG1" s="1"/>
      <c r="AH1" s="5"/>
      <c r="AI1" s="6"/>
      <c r="AJ1" s="7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8"/>
      <c r="BG1" s="1"/>
      <c r="BH1" s="1"/>
    </row>
    <row r="2" spans="1:60" ht="18" customHeight="1" x14ac:dyDescent="0.2">
      <c r="A2" s="9" t="s">
        <v>0</v>
      </c>
      <c r="B2" s="2"/>
      <c r="C2" s="3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1"/>
      <c r="T2" s="11"/>
      <c r="U2" s="12"/>
      <c r="V2" s="11"/>
      <c r="W2" s="11"/>
      <c r="X2" s="11"/>
      <c r="Y2" s="11"/>
      <c r="Z2" s="11"/>
      <c r="AA2" s="11"/>
      <c r="AB2" s="299"/>
      <c r="AC2" s="299"/>
      <c r="AD2" s="299"/>
      <c r="AE2" s="12"/>
      <c r="AF2" s="312"/>
      <c r="AG2" s="1"/>
      <c r="AH2" s="15"/>
      <c r="AI2" s="15"/>
      <c r="AJ2" s="16"/>
      <c r="AK2" s="15"/>
      <c r="AL2" s="15"/>
      <c r="AM2" s="15"/>
      <c r="AN2" s="15"/>
      <c r="AO2" s="15"/>
      <c r="AP2" s="15"/>
      <c r="AQ2" s="15"/>
      <c r="AR2" s="15"/>
      <c r="AS2" s="15"/>
      <c r="AT2" s="17"/>
      <c r="AU2" s="1"/>
      <c r="AV2" s="10"/>
      <c r="AW2" s="1"/>
      <c r="AX2" s="1"/>
      <c r="AY2" s="1"/>
      <c r="AZ2" s="1"/>
      <c r="BA2" s="1"/>
      <c r="BB2" s="1"/>
      <c r="BC2" s="1"/>
      <c r="BD2" s="1"/>
      <c r="BE2" s="1"/>
      <c r="BF2" s="18"/>
      <c r="BG2" s="1"/>
      <c r="BH2" s="1"/>
    </row>
    <row r="3" spans="1:60" ht="15.75" customHeight="1" x14ac:dyDescent="0.2">
      <c r="A3" s="9" t="s">
        <v>1</v>
      </c>
      <c r="B3" s="2"/>
      <c r="C3" s="3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1"/>
      <c r="U3" s="12"/>
      <c r="V3" s="11"/>
      <c r="W3" s="11"/>
      <c r="X3" s="11"/>
      <c r="Y3" s="11"/>
      <c r="Z3" s="11"/>
      <c r="AA3" s="11"/>
      <c r="AB3" s="299"/>
      <c r="AC3" s="299"/>
      <c r="AD3" s="299"/>
      <c r="AE3" s="12"/>
      <c r="AF3" s="312"/>
      <c r="AG3" s="19"/>
      <c r="AH3" s="1"/>
      <c r="AI3" s="14"/>
      <c r="AJ3" s="7"/>
      <c r="AK3" s="20"/>
      <c r="AL3" s="20"/>
      <c r="AM3" s="20"/>
      <c r="AN3" s="20"/>
      <c r="AO3" s="20"/>
      <c r="AP3" s="20"/>
      <c r="AQ3" s="20"/>
      <c r="AR3" s="20"/>
      <c r="AS3" s="20"/>
      <c r="AT3" s="4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21"/>
      <c r="BG3" s="1"/>
      <c r="BH3" s="1"/>
    </row>
    <row r="4" spans="1:60" ht="15.75" customHeight="1" x14ac:dyDescent="0.2">
      <c r="A4" s="9" t="s">
        <v>2</v>
      </c>
      <c r="B4" s="2"/>
      <c r="C4" s="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1"/>
      <c r="T4" s="11"/>
      <c r="U4" s="12"/>
      <c r="V4" s="11"/>
      <c r="W4" s="11"/>
      <c r="X4" s="11"/>
      <c r="Y4" s="11"/>
      <c r="Z4" s="11"/>
      <c r="AA4" s="11"/>
      <c r="AB4" s="299"/>
      <c r="AC4" s="299"/>
      <c r="AD4" s="299"/>
      <c r="AE4" s="12"/>
      <c r="AF4" s="312"/>
      <c r="AG4" s="19"/>
      <c r="AH4" s="13"/>
      <c r="AI4" s="14"/>
      <c r="AJ4" s="7"/>
      <c r="AK4" s="20"/>
      <c r="AL4" s="20"/>
      <c r="AM4" s="20"/>
      <c r="AN4" s="20"/>
      <c r="AO4" s="20"/>
      <c r="AP4" s="20"/>
      <c r="AQ4" s="20"/>
      <c r="AR4" s="20"/>
      <c r="AS4" s="20"/>
      <c r="AT4" s="17"/>
      <c r="AU4" s="1"/>
      <c r="AV4" s="10"/>
      <c r="AW4" s="1"/>
      <c r="AX4" s="1"/>
      <c r="AY4" s="1"/>
      <c r="AZ4" s="1"/>
      <c r="BA4" s="1"/>
      <c r="BB4" s="1"/>
      <c r="BC4" s="1"/>
      <c r="BD4" s="1"/>
      <c r="BE4" s="1"/>
      <c r="BF4" s="8"/>
      <c r="BG4" s="1"/>
      <c r="BH4" s="1"/>
    </row>
    <row r="5" spans="1:60" ht="23.25" customHeight="1" x14ac:dyDescent="0.2">
      <c r="A5" s="22" t="s">
        <v>3</v>
      </c>
      <c r="B5" s="23"/>
      <c r="C5" s="24" t="s">
        <v>4</v>
      </c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6"/>
      <c r="T5" s="11"/>
      <c r="U5" s="12"/>
      <c r="V5" s="294" t="s">
        <v>459</v>
      </c>
      <c r="W5" s="11"/>
      <c r="X5" s="11"/>
      <c r="Y5" s="11"/>
      <c r="Z5" s="11"/>
      <c r="AA5" s="11"/>
      <c r="AB5" s="298"/>
      <c r="AC5" s="298"/>
      <c r="AD5" s="298"/>
      <c r="AE5" s="1"/>
      <c r="AF5" s="312"/>
      <c r="AG5" s="1"/>
      <c r="AH5" s="13"/>
      <c r="AI5" s="27"/>
      <c r="AJ5" s="28"/>
      <c r="AK5" s="20"/>
      <c r="AL5" s="20"/>
      <c r="AM5" s="20"/>
      <c r="AN5" s="20"/>
      <c r="AO5" s="20"/>
      <c r="AP5" s="20"/>
      <c r="AQ5" s="20"/>
      <c r="AR5" s="20"/>
      <c r="AS5" s="20"/>
      <c r="AT5" s="29"/>
      <c r="AU5" s="1"/>
      <c r="AV5" s="30"/>
      <c r="AW5" s="1"/>
      <c r="AX5" s="1"/>
      <c r="AY5" s="1"/>
      <c r="AZ5" s="1"/>
      <c r="BA5" s="1"/>
      <c r="BB5" s="1"/>
      <c r="BC5" s="1"/>
      <c r="BD5" s="1"/>
      <c r="BE5" s="1"/>
      <c r="BF5" s="8"/>
      <c r="BG5" s="1"/>
      <c r="BH5" s="1"/>
    </row>
    <row r="6" spans="1:60" ht="13.5" customHeight="1" thickBot="1" x14ac:dyDescent="0.25">
      <c r="A6" s="31"/>
      <c r="B6" s="32"/>
      <c r="C6" s="33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5"/>
      <c r="T6" s="35"/>
      <c r="U6" s="36"/>
      <c r="V6" s="35"/>
      <c r="W6" s="35"/>
      <c r="X6" s="35"/>
      <c r="Y6" s="35"/>
      <c r="Z6" s="35"/>
      <c r="AA6" s="35"/>
      <c r="AB6" s="300"/>
      <c r="AC6" s="300"/>
      <c r="AD6" s="300"/>
      <c r="AE6" s="36"/>
      <c r="AF6" s="313"/>
      <c r="AG6" s="39"/>
      <c r="AH6" s="37"/>
      <c r="AI6" s="38"/>
      <c r="AJ6" s="40"/>
      <c r="AK6" s="41"/>
      <c r="AL6" s="41"/>
      <c r="AM6" s="41"/>
      <c r="AN6" s="41"/>
      <c r="AO6" s="41"/>
      <c r="AP6" s="41"/>
      <c r="AQ6" s="41"/>
      <c r="AR6" s="41"/>
      <c r="AS6" s="41"/>
      <c r="AT6" s="42"/>
      <c r="AU6" s="43"/>
      <c r="AV6" s="44"/>
      <c r="AW6" s="43"/>
      <c r="AX6" s="43"/>
      <c r="AY6" s="43"/>
      <c r="AZ6" s="43"/>
      <c r="BA6" s="43"/>
      <c r="BB6" s="43"/>
      <c r="BC6" s="43"/>
      <c r="BD6" s="43"/>
      <c r="BE6" s="43"/>
      <c r="BF6" s="45"/>
      <c r="BG6" s="1"/>
      <c r="BH6" s="1"/>
    </row>
    <row r="7" spans="1:60" ht="48.75" customHeight="1" thickBot="1" x14ac:dyDescent="0.25">
      <c r="A7" s="340" t="s">
        <v>5</v>
      </c>
      <c r="B7" s="343" t="s">
        <v>6</v>
      </c>
      <c r="C7" s="359" t="s">
        <v>7</v>
      </c>
      <c r="D7" s="344" t="s">
        <v>8</v>
      </c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6"/>
      <c r="T7" s="346"/>
      <c r="U7" s="346"/>
      <c r="V7" s="346"/>
      <c r="W7" s="346"/>
      <c r="X7" s="346"/>
      <c r="Y7" s="346"/>
      <c r="Z7" s="346"/>
      <c r="AA7" s="346"/>
      <c r="AB7" s="346"/>
      <c r="AC7" s="347"/>
      <c r="AD7" s="347"/>
      <c r="AE7" s="347"/>
      <c r="AF7" s="362" t="s">
        <v>426</v>
      </c>
      <c r="AG7" s="365" t="s">
        <v>9</v>
      </c>
      <c r="AH7" s="365"/>
      <c r="AI7" s="365"/>
      <c r="AJ7" s="365"/>
      <c r="AK7" s="365"/>
      <c r="AL7" s="365"/>
      <c r="AM7" s="365"/>
      <c r="AN7" s="365"/>
      <c r="AO7" s="365"/>
      <c r="AP7" s="365"/>
      <c r="AQ7" s="365"/>
      <c r="AR7" s="365"/>
      <c r="AS7" s="365"/>
      <c r="AT7" s="365"/>
      <c r="AU7" s="365"/>
      <c r="AV7" s="365"/>
      <c r="AW7" s="365"/>
      <c r="AX7" s="365"/>
      <c r="AY7" s="365"/>
      <c r="AZ7" s="365"/>
      <c r="BA7" s="365"/>
      <c r="BB7" s="365"/>
      <c r="BC7" s="365"/>
      <c r="BD7" s="365"/>
      <c r="BE7" s="365"/>
      <c r="BF7" s="366"/>
      <c r="BG7" s="1"/>
      <c r="BH7" s="1"/>
    </row>
    <row r="8" spans="1:60" ht="12.75" customHeight="1" x14ac:dyDescent="0.2">
      <c r="A8" s="341"/>
      <c r="B8" s="341"/>
      <c r="C8" s="360"/>
      <c r="D8" s="348" t="s">
        <v>10</v>
      </c>
      <c r="E8" s="334" t="s">
        <v>12</v>
      </c>
      <c r="F8" s="335"/>
      <c r="G8" s="335"/>
      <c r="H8" s="334" t="s">
        <v>13</v>
      </c>
      <c r="I8" s="353" t="s">
        <v>417</v>
      </c>
      <c r="J8" s="353"/>
      <c r="K8" s="353"/>
      <c r="L8" s="353" t="s">
        <v>418</v>
      </c>
      <c r="M8" s="353" t="s">
        <v>445</v>
      </c>
      <c r="N8" s="356" t="s">
        <v>424</v>
      </c>
      <c r="O8" s="356"/>
      <c r="P8" s="356"/>
      <c r="Q8" s="356" t="s">
        <v>425</v>
      </c>
      <c r="R8" s="356" t="s">
        <v>421</v>
      </c>
      <c r="S8" s="376" t="s">
        <v>11</v>
      </c>
      <c r="T8" s="377"/>
      <c r="U8" s="377"/>
      <c r="V8" s="377"/>
      <c r="W8" s="377"/>
      <c r="X8" s="377"/>
      <c r="Y8" s="377"/>
      <c r="Z8" s="377"/>
      <c r="AA8" s="377"/>
      <c r="AB8" s="377"/>
      <c r="AC8" s="377"/>
      <c r="AD8" s="378"/>
      <c r="AE8" s="350" t="s">
        <v>14</v>
      </c>
      <c r="AF8" s="363"/>
      <c r="AG8" s="375" t="s">
        <v>15</v>
      </c>
      <c r="AH8" s="334" t="s">
        <v>12</v>
      </c>
      <c r="AI8" s="335"/>
      <c r="AJ8" s="335"/>
      <c r="AK8" s="334" t="s">
        <v>443</v>
      </c>
      <c r="AL8" s="367" t="s">
        <v>417</v>
      </c>
      <c r="AM8" s="368"/>
      <c r="AN8" s="368"/>
      <c r="AO8" s="370" t="s">
        <v>443</v>
      </c>
      <c r="AP8" s="371" t="s">
        <v>424</v>
      </c>
      <c r="AQ8" s="372"/>
      <c r="AR8" s="372"/>
      <c r="AS8" s="374" t="s">
        <v>443</v>
      </c>
      <c r="AT8" s="376" t="s">
        <v>11</v>
      </c>
      <c r="AU8" s="377"/>
      <c r="AV8" s="377"/>
      <c r="AW8" s="377"/>
      <c r="AX8" s="377"/>
      <c r="AY8" s="377"/>
      <c r="AZ8" s="377"/>
      <c r="BA8" s="377"/>
      <c r="BB8" s="377"/>
      <c r="BC8" s="377"/>
      <c r="BD8" s="377"/>
      <c r="BE8" s="378"/>
      <c r="BF8" s="337" t="s">
        <v>16</v>
      </c>
      <c r="BG8" s="1"/>
      <c r="BH8" s="1"/>
    </row>
    <row r="9" spans="1:60" ht="12.75" customHeight="1" x14ac:dyDescent="0.2">
      <c r="A9" s="341"/>
      <c r="B9" s="341"/>
      <c r="C9" s="360"/>
      <c r="D9" s="349"/>
      <c r="E9" s="336"/>
      <c r="F9" s="336"/>
      <c r="G9" s="336"/>
      <c r="H9" s="336"/>
      <c r="I9" s="354"/>
      <c r="J9" s="354"/>
      <c r="K9" s="354"/>
      <c r="L9" s="354"/>
      <c r="M9" s="354"/>
      <c r="N9" s="357"/>
      <c r="O9" s="357"/>
      <c r="P9" s="357"/>
      <c r="Q9" s="357"/>
      <c r="R9" s="357"/>
      <c r="S9" s="379"/>
      <c r="T9" s="380"/>
      <c r="U9" s="380"/>
      <c r="V9" s="380"/>
      <c r="W9" s="380"/>
      <c r="X9" s="380"/>
      <c r="Y9" s="380"/>
      <c r="Z9" s="380"/>
      <c r="AA9" s="380"/>
      <c r="AB9" s="380"/>
      <c r="AC9" s="380"/>
      <c r="AD9" s="381"/>
      <c r="AE9" s="351"/>
      <c r="AF9" s="363"/>
      <c r="AG9" s="349"/>
      <c r="AH9" s="336"/>
      <c r="AI9" s="336"/>
      <c r="AJ9" s="336"/>
      <c r="AK9" s="336"/>
      <c r="AL9" s="369"/>
      <c r="AM9" s="369"/>
      <c r="AN9" s="369"/>
      <c r="AO9" s="369"/>
      <c r="AP9" s="373"/>
      <c r="AQ9" s="373"/>
      <c r="AR9" s="373"/>
      <c r="AS9" s="373"/>
      <c r="AT9" s="379"/>
      <c r="AU9" s="380"/>
      <c r="AV9" s="380"/>
      <c r="AW9" s="380"/>
      <c r="AX9" s="380"/>
      <c r="AY9" s="380"/>
      <c r="AZ9" s="380"/>
      <c r="BA9" s="380"/>
      <c r="BB9" s="380"/>
      <c r="BC9" s="380"/>
      <c r="BD9" s="380"/>
      <c r="BE9" s="381"/>
      <c r="BF9" s="338"/>
      <c r="BG9" s="1"/>
      <c r="BH9" s="1"/>
    </row>
    <row r="10" spans="1:60" ht="51.75" customHeight="1" x14ac:dyDescent="0.2">
      <c r="A10" s="341"/>
      <c r="B10" s="341"/>
      <c r="C10" s="360"/>
      <c r="D10" s="349"/>
      <c r="E10" s="172" t="s">
        <v>17</v>
      </c>
      <c r="F10" s="173" t="s">
        <v>18</v>
      </c>
      <c r="G10" s="174" t="s">
        <v>19</v>
      </c>
      <c r="H10" s="336"/>
      <c r="I10" s="175" t="s">
        <v>17</v>
      </c>
      <c r="J10" s="176" t="s">
        <v>18</v>
      </c>
      <c r="K10" s="177" t="s">
        <v>19</v>
      </c>
      <c r="L10" s="354"/>
      <c r="M10" s="354"/>
      <c r="N10" s="178" t="s">
        <v>17</v>
      </c>
      <c r="O10" s="179" t="s">
        <v>18</v>
      </c>
      <c r="P10" s="180" t="s">
        <v>19</v>
      </c>
      <c r="Q10" s="357"/>
      <c r="R10" s="357"/>
      <c r="S10" s="186" t="s">
        <v>20</v>
      </c>
      <c r="T10" s="186" t="s">
        <v>21</v>
      </c>
      <c r="U10" s="186" t="s">
        <v>22</v>
      </c>
      <c r="V10" s="186" t="s">
        <v>23</v>
      </c>
      <c r="W10" s="186" t="s">
        <v>24</v>
      </c>
      <c r="X10" s="186" t="s">
        <v>25</v>
      </c>
      <c r="Y10" s="186" t="s">
        <v>26</v>
      </c>
      <c r="Z10" s="186" t="s">
        <v>27</v>
      </c>
      <c r="AA10" s="186" t="s">
        <v>28</v>
      </c>
      <c r="AB10" s="301" t="s">
        <v>29</v>
      </c>
      <c r="AC10" s="186" t="s">
        <v>471</v>
      </c>
      <c r="AD10" s="329" t="s">
        <v>472</v>
      </c>
      <c r="AE10" s="351"/>
      <c r="AF10" s="364"/>
      <c r="AG10" s="349"/>
      <c r="AH10" s="172" t="s">
        <v>17</v>
      </c>
      <c r="AI10" s="173" t="s">
        <v>18</v>
      </c>
      <c r="AJ10" s="181" t="s">
        <v>19</v>
      </c>
      <c r="AK10" s="336"/>
      <c r="AL10" s="231" t="s">
        <v>17</v>
      </c>
      <c r="AM10" s="232" t="s">
        <v>18</v>
      </c>
      <c r="AN10" s="233" t="s">
        <v>19</v>
      </c>
      <c r="AO10" s="369"/>
      <c r="AP10" s="244" t="s">
        <v>17</v>
      </c>
      <c r="AQ10" s="245" t="s">
        <v>18</v>
      </c>
      <c r="AR10" s="246" t="s">
        <v>19</v>
      </c>
      <c r="AS10" s="373"/>
      <c r="AT10" s="186" t="s">
        <v>20</v>
      </c>
      <c r="AU10" s="186" t="s">
        <v>21</v>
      </c>
      <c r="AV10" s="186" t="s">
        <v>22</v>
      </c>
      <c r="AW10" s="186" t="s">
        <v>23</v>
      </c>
      <c r="AX10" s="186" t="s">
        <v>24</v>
      </c>
      <c r="AY10" s="186" t="s">
        <v>25</v>
      </c>
      <c r="AZ10" s="186" t="s">
        <v>26</v>
      </c>
      <c r="BA10" s="186" t="s">
        <v>27</v>
      </c>
      <c r="BB10" s="186" t="s">
        <v>28</v>
      </c>
      <c r="BC10" s="186" t="s">
        <v>29</v>
      </c>
      <c r="BD10" s="331" t="s">
        <v>471</v>
      </c>
      <c r="BE10" s="331" t="s">
        <v>472</v>
      </c>
      <c r="BF10" s="338"/>
      <c r="BG10" s="1"/>
      <c r="BH10" s="1"/>
    </row>
    <row r="11" spans="1:60" s="230" customFormat="1" ht="13.5" customHeight="1" thickBot="1" x14ac:dyDescent="0.25">
      <c r="A11" s="342"/>
      <c r="B11" s="342"/>
      <c r="C11" s="361"/>
      <c r="D11" s="217" t="s">
        <v>30</v>
      </c>
      <c r="E11" s="218" t="s">
        <v>41</v>
      </c>
      <c r="F11" s="219" t="s">
        <v>42</v>
      </c>
      <c r="G11" s="220" t="s">
        <v>43</v>
      </c>
      <c r="H11" s="220" t="s">
        <v>44</v>
      </c>
      <c r="I11" s="221" t="s">
        <v>427</v>
      </c>
      <c r="J11" s="222" t="s">
        <v>428</v>
      </c>
      <c r="K11" s="182" t="s">
        <v>429</v>
      </c>
      <c r="L11" s="182" t="s">
        <v>430</v>
      </c>
      <c r="M11" s="355"/>
      <c r="N11" s="223" t="s">
        <v>431</v>
      </c>
      <c r="O11" s="224" t="s">
        <v>432</v>
      </c>
      <c r="P11" s="183" t="s">
        <v>433</v>
      </c>
      <c r="Q11" s="183" t="s">
        <v>434</v>
      </c>
      <c r="R11" s="358"/>
      <c r="S11" s="225" t="s">
        <v>31</v>
      </c>
      <c r="T11" s="225" t="s">
        <v>32</v>
      </c>
      <c r="U11" s="225" t="s">
        <v>33</v>
      </c>
      <c r="V11" s="225" t="s">
        <v>34</v>
      </c>
      <c r="W11" s="225" t="s">
        <v>35</v>
      </c>
      <c r="X11" s="225" t="s">
        <v>36</v>
      </c>
      <c r="Y11" s="225" t="s">
        <v>37</v>
      </c>
      <c r="Z11" s="225" t="s">
        <v>38</v>
      </c>
      <c r="AA11" s="225" t="s">
        <v>39</v>
      </c>
      <c r="AB11" s="302" t="s">
        <v>40</v>
      </c>
      <c r="AC11" s="330" t="s">
        <v>473</v>
      </c>
      <c r="AD11" s="330" t="s">
        <v>474</v>
      </c>
      <c r="AE11" s="352"/>
      <c r="AF11" s="320" t="s">
        <v>462</v>
      </c>
      <c r="AG11" s="226" t="s">
        <v>45</v>
      </c>
      <c r="AH11" s="218" t="s">
        <v>46</v>
      </c>
      <c r="AI11" s="219" t="s">
        <v>47</v>
      </c>
      <c r="AJ11" s="227" t="s">
        <v>48</v>
      </c>
      <c r="AK11" s="228" t="s">
        <v>49</v>
      </c>
      <c r="AL11" s="234" t="s">
        <v>435</v>
      </c>
      <c r="AM11" s="235" t="s">
        <v>436</v>
      </c>
      <c r="AN11" s="236" t="s">
        <v>437</v>
      </c>
      <c r="AO11" s="237" t="s">
        <v>438</v>
      </c>
      <c r="AP11" s="247" t="s">
        <v>439</v>
      </c>
      <c r="AQ11" s="248" t="s">
        <v>440</v>
      </c>
      <c r="AR11" s="249" t="s">
        <v>441</v>
      </c>
      <c r="AS11" s="250" t="s">
        <v>442</v>
      </c>
      <c r="AT11" s="240" t="s">
        <v>50</v>
      </c>
      <c r="AU11" s="240" t="s">
        <v>51</v>
      </c>
      <c r="AV11" s="240" t="s">
        <v>52</v>
      </c>
      <c r="AW11" s="240" t="s">
        <v>53</v>
      </c>
      <c r="AX11" s="240" t="s">
        <v>54</v>
      </c>
      <c r="AY11" s="240" t="s">
        <v>55</v>
      </c>
      <c r="AZ11" s="240" t="s">
        <v>56</v>
      </c>
      <c r="BA11" s="240" t="s">
        <v>57</v>
      </c>
      <c r="BB11" s="240" t="s">
        <v>58</v>
      </c>
      <c r="BC11" s="240" t="s">
        <v>59</v>
      </c>
      <c r="BD11" s="332"/>
      <c r="BE11" s="332"/>
      <c r="BF11" s="339"/>
      <c r="BG11" s="229"/>
      <c r="BH11" s="229"/>
    </row>
    <row r="12" spans="1:60" ht="12.75" customHeight="1" x14ac:dyDescent="0.2">
      <c r="A12" s="159"/>
      <c r="B12" s="160"/>
      <c r="C12" s="161"/>
      <c r="D12" s="162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163"/>
      <c r="T12" s="46"/>
      <c r="U12" s="46"/>
      <c r="V12" s="163"/>
      <c r="W12" s="163"/>
      <c r="X12" s="163"/>
      <c r="Y12" s="163"/>
      <c r="Z12" s="163"/>
      <c r="AA12" s="163"/>
      <c r="AB12" s="303"/>
      <c r="AC12" s="303"/>
      <c r="AD12" s="303"/>
      <c r="AE12" s="164"/>
      <c r="AF12" s="314"/>
      <c r="AG12" s="165"/>
      <c r="AH12" s="166"/>
      <c r="AI12" s="167"/>
      <c r="AJ12" s="168"/>
      <c r="AK12" s="169"/>
      <c r="AL12" s="47"/>
      <c r="AM12" s="47"/>
      <c r="AN12" s="47"/>
      <c r="AO12" s="47"/>
      <c r="AP12" s="47"/>
      <c r="AQ12" s="47"/>
      <c r="AR12" s="47"/>
      <c r="AS12" s="47"/>
      <c r="AT12" s="46"/>
      <c r="AU12" s="47"/>
      <c r="AV12" s="46"/>
      <c r="AW12" s="48"/>
      <c r="AX12" s="170"/>
      <c r="AY12" s="170"/>
      <c r="AZ12" s="170"/>
      <c r="BA12" s="170"/>
      <c r="BB12" s="170"/>
      <c r="BC12" s="170"/>
      <c r="BD12" s="170"/>
      <c r="BE12" s="170"/>
      <c r="BF12" s="171"/>
      <c r="BG12" s="1"/>
      <c r="BH12" s="1"/>
    </row>
    <row r="13" spans="1:60" ht="12.75" hidden="1" customHeight="1" x14ac:dyDescent="0.2">
      <c r="A13" s="49" t="s">
        <v>60</v>
      </c>
      <c r="B13" s="50" t="s">
        <v>61</v>
      </c>
      <c r="C13" s="147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51"/>
      <c r="T13" s="51"/>
      <c r="U13" s="51"/>
      <c r="V13" s="51"/>
      <c r="W13" s="51"/>
      <c r="X13" s="51"/>
      <c r="Y13" s="51"/>
      <c r="Z13" s="51"/>
      <c r="AA13" s="51"/>
      <c r="AB13" s="304"/>
      <c r="AC13" s="304"/>
      <c r="AD13" s="304"/>
      <c r="AE13" s="51"/>
      <c r="AF13" s="304"/>
      <c r="AG13" s="55">
        <f>AG15+AG20</f>
        <v>785354.03</v>
      </c>
      <c r="AH13" s="148"/>
      <c r="AI13" s="52"/>
      <c r="AJ13" s="51"/>
      <c r="AK13" s="51">
        <f t="shared" ref="AK13:BF13" si="0">AK15+AK20</f>
        <v>787703.91000000015</v>
      </c>
      <c r="AL13" s="51"/>
      <c r="AM13" s="51"/>
      <c r="AN13" s="51"/>
      <c r="AO13" s="51">
        <f t="shared" ref="AO13" si="1">AO15+AO20</f>
        <v>869389.01</v>
      </c>
      <c r="AP13" s="51"/>
      <c r="AQ13" s="51"/>
      <c r="AR13" s="51"/>
      <c r="AS13" s="51">
        <f t="shared" ref="AS13" si="2">AS15+AS20</f>
        <v>952488.03</v>
      </c>
      <c r="AT13" s="54">
        <f t="shared" si="0"/>
        <v>87897.610000000015</v>
      </c>
      <c r="AU13" s="53">
        <f t="shared" si="0"/>
        <v>107007.91</v>
      </c>
      <c r="AV13" s="54">
        <f t="shared" si="0"/>
        <v>80753.7</v>
      </c>
      <c r="AW13" s="51">
        <f t="shared" si="0"/>
        <v>211170.02000000002</v>
      </c>
      <c r="AX13" s="51">
        <f t="shared" si="0"/>
        <v>109372.81000000001</v>
      </c>
      <c r="AY13" s="51">
        <f t="shared" si="0"/>
        <v>69116.37</v>
      </c>
      <c r="AZ13" s="55">
        <f t="shared" si="0"/>
        <v>65826.91</v>
      </c>
      <c r="BA13" s="55">
        <f t="shared" si="0"/>
        <v>46583.180000000008</v>
      </c>
      <c r="BB13" s="55">
        <f t="shared" si="0"/>
        <v>43835.18</v>
      </c>
      <c r="BC13" s="55">
        <f t="shared" si="0"/>
        <v>45249.100000000006</v>
      </c>
      <c r="BD13" s="55">
        <f t="shared" si="0"/>
        <v>40842.550000000003</v>
      </c>
      <c r="BE13" s="55"/>
      <c r="BF13" s="55">
        <f t="shared" si="0"/>
        <v>44832.72</v>
      </c>
      <c r="BG13" s="4"/>
      <c r="BH13" s="56"/>
    </row>
    <row r="14" spans="1:60" ht="12.75" hidden="1" customHeight="1" x14ac:dyDescent="0.2">
      <c r="A14" s="57">
        <v>1</v>
      </c>
      <c r="B14" s="58" t="s">
        <v>62</v>
      </c>
      <c r="C14" s="149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59"/>
      <c r="T14" s="59"/>
      <c r="U14" s="59"/>
      <c r="V14" s="60"/>
      <c r="W14" s="59"/>
      <c r="X14" s="59"/>
      <c r="Y14" s="59"/>
      <c r="Z14" s="59"/>
      <c r="AA14" s="59"/>
      <c r="AB14" s="305"/>
      <c r="AC14" s="305"/>
      <c r="AD14" s="305"/>
      <c r="AE14" s="59"/>
      <c r="AF14" s="305"/>
      <c r="AG14" s="63"/>
      <c r="AH14" s="150"/>
      <c r="AI14" s="61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60"/>
      <c r="AU14" s="62"/>
      <c r="AV14" s="60"/>
      <c r="AW14" s="59"/>
      <c r="AX14" s="59"/>
      <c r="AY14" s="59"/>
      <c r="AZ14" s="63"/>
      <c r="BA14" s="63"/>
      <c r="BB14" s="63"/>
      <c r="BC14" s="63"/>
      <c r="BD14" s="63"/>
      <c r="BE14" s="63"/>
      <c r="BF14" s="63"/>
      <c r="BG14" s="1"/>
      <c r="BH14" s="1"/>
    </row>
    <row r="15" spans="1:60" ht="12.75" hidden="1" customHeight="1" x14ac:dyDescent="0.2">
      <c r="A15" s="64" t="s">
        <v>63</v>
      </c>
      <c r="B15" s="58" t="s">
        <v>64</v>
      </c>
      <c r="C15" s="149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59"/>
      <c r="T15" s="59"/>
      <c r="U15" s="59"/>
      <c r="V15" s="60"/>
      <c r="W15" s="59"/>
      <c r="X15" s="59"/>
      <c r="Y15" s="59"/>
      <c r="Z15" s="59"/>
      <c r="AA15" s="59"/>
      <c r="AB15" s="305"/>
      <c r="AC15" s="305"/>
      <c r="AD15" s="305"/>
      <c r="AE15" s="59"/>
      <c r="AF15" s="305"/>
      <c r="AG15" s="63">
        <f>SUM(AG16:AG19)</f>
        <v>316255.29000000004</v>
      </c>
      <c r="AH15" s="150"/>
      <c r="AI15" s="61"/>
      <c r="AJ15" s="59"/>
      <c r="AK15" s="59">
        <f t="shared" ref="AK15:BF15" si="3">SUM(AK16:AK19)</f>
        <v>316255.29000000004</v>
      </c>
      <c r="AL15" s="59"/>
      <c r="AM15" s="59"/>
      <c r="AN15" s="59"/>
      <c r="AO15" s="59">
        <f t="shared" ref="AO15" si="4">SUM(AO16:AO19)</f>
        <v>392002.89</v>
      </c>
      <c r="AP15" s="59"/>
      <c r="AQ15" s="59"/>
      <c r="AR15" s="59"/>
      <c r="AS15" s="59">
        <f t="shared" ref="AS15" si="5">SUM(AS16:AS19)</f>
        <v>467750.49</v>
      </c>
      <c r="AT15" s="60">
        <f t="shared" si="3"/>
        <v>41023.410000000003</v>
      </c>
      <c r="AU15" s="62">
        <f t="shared" si="3"/>
        <v>45134.200000000004</v>
      </c>
      <c r="AV15" s="60">
        <f t="shared" si="3"/>
        <v>37873.800000000003</v>
      </c>
      <c r="AW15" s="59">
        <f t="shared" si="3"/>
        <v>37873.800000000003</v>
      </c>
      <c r="AX15" s="59">
        <f t="shared" si="3"/>
        <v>37873.800000000003</v>
      </c>
      <c r="AY15" s="59">
        <f t="shared" si="3"/>
        <v>40728.69</v>
      </c>
      <c r="AZ15" s="63">
        <f t="shared" si="3"/>
        <v>37873.800000000003</v>
      </c>
      <c r="BA15" s="63">
        <f t="shared" si="3"/>
        <v>37873.800000000003</v>
      </c>
      <c r="BB15" s="63">
        <f t="shared" si="3"/>
        <v>37873.800000000003</v>
      </c>
      <c r="BC15" s="63">
        <f t="shared" si="3"/>
        <v>37873.800000000003</v>
      </c>
      <c r="BD15" s="63">
        <f t="shared" ref="BD15" si="6">SUM(BD16:BD19)</f>
        <v>37873.800000000003</v>
      </c>
      <c r="BE15" s="63"/>
      <c r="BF15" s="63">
        <f t="shared" si="3"/>
        <v>37873.800000000003</v>
      </c>
      <c r="BG15" s="1"/>
      <c r="BH15" s="1"/>
    </row>
    <row r="16" spans="1:60" ht="25.5" hidden="1" customHeight="1" x14ac:dyDescent="0.2">
      <c r="A16" s="65" t="s">
        <v>65</v>
      </c>
      <c r="B16" s="66" t="s">
        <v>66</v>
      </c>
      <c r="C16" s="151" t="s">
        <v>67</v>
      </c>
      <c r="D16" s="65">
        <v>1</v>
      </c>
      <c r="E16" s="274"/>
      <c r="F16" s="275"/>
      <c r="G16" s="276">
        <f t="shared" ref="G16:G19" si="7">E16-F16</f>
        <v>0</v>
      </c>
      <c r="H16" s="276">
        <f>D16+G16</f>
        <v>1</v>
      </c>
      <c r="I16" s="277"/>
      <c r="J16" s="278"/>
      <c r="K16" s="153">
        <f t="shared" ref="K16:K19" si="8">I16-J16</f>
        <v>0</v>
      </c>
      <c r="L16" s="154">
        <f>H16+K16</f>
        <v>1</v>
      </c>
      <c r="M16" s="279"/>
      <c r="N16" s="280"/>
      <c r="O16" s="280"/>
      <c r="P16" s="155">
        <f t="shared" ref="P16" si="9">N16-O16</f>
        <v>0</v>
      </c>
      <c r="Q16" s="156">
        <f>L16+P16</f>
        <v>1</v>
      </c>
      <c r="R16" s="280"/>
      <c r="S16" s="187">
        <v>1</v>
      </c>
      <c r="T16" s="187"/>
      <c r="U16" s="187"/>
      <c r="V16" s="187"/>
      <c r="W16" s="187"/>
      <c r="X16" s="187"/>
      <c r="Y16" s="187"/>
      <c r="Z16" s="187"/>
      <c r="AA16" s="187"/>
      <c r="AB16" s="187"/>
      <c r="AC16" s="306"/>
      <c r="AD16" s="306"/>
      <c r="AE16" s="67">
        <f>Q16-S16-T16-U16-V16-W16-X16-Y16-Z16-AA16-AB16-AC16-AD16</f>
        <v>0</v>
      </c>
      <c r="AF16" s="315">
        <v>294.72000000000003</v>
      </c>
      <c r="AG16" s="70">
        <f>ROUND(D16*AF16,2)</f>
        <v>294.72000000000003</v>
      </c>
      <c r="AH16" s="152">
        <f>ROUND(E16*AF16,2)</f>
        <v>0</v>
      </c>
      <c r="AI16" s="68">
        <f>ROUND(F16*AF16,2)</f>
        <v>0</v>
      </c>
      <c r="AJ16" s="69">
        <f>ROUND(G16*AF16,2)</f>
        <v>0</v>
      </c>
      <c r="AK16" s="69">
        <f>ROUND(H16*AF16,2)</f>
        <v>294.72000000000003</v>
      </c>
      <c r="AL16" s="238">
        <f>ROUND(I16*AF16,2)</f>
        <v>0</v>
      </c>
      <c r="AM16" s="238">
        <f>ROUND(J16*AF16,2)</f>
        <v>0</v>
      </c>
      <c r="AN16" s="238">
        <f>ROUND(K16*AF16,2)</f>
        <v>0</v>
      </c>
      <c r="AO16" s="238">
        <f>ROUND(L16*AF16,2)</f>
        <v>294.72000000000003</v>
      </c>
      <c r="AP16" s="251">
        <f>ROUND(N16*AF16,2)</f>
        <v>0</v>
      </c>
      <c r="AQ16" s="251">
        <f>ROUND(O16*AF16,2)</f>
        <v>0</v>
      </c>
      <c r="AR16" s="251">
        <f>ROUND(P16*AF16,2)</f>
        <v>0</v>
      </c>
      <c r="AS16" s="251">
        <f>ROUND(Q16*AF16,2)</f>
        <v>294.72000000000003</v>
      </c>
      <c r="AT16" s="241">
        <f>ROUND(S16*AF16,2)</f>
        <v>294.72000000000003</v>
      </c>
      <c r="AU16" s="242">
        <f>ROUND(T16*AF16,2)</f>
        <v>0</v>
      </c>
      <c r="AV16" s="241">
        <f>ROUND(U16*AF16,2)</f>
        <v>0</v>
      </c>
      <c r="AW16" s="241">
        <f>ROUND(V16*AF16,2)</f>
        <v>0</v>
      </c>
      <c r="AX16" s="241">
        <f>ROUND(W16*AF16,2)</f>
        <v>0</v>
      </c>
      <c r="AY16" s="241">
        <f>ROUND(X16*AF16,2)</f>
        <v>0</v>
      </c>
      <c r="AZ16" s="243">
        <f>ROUND(Y16*AF16,2)</f>
        <v>0</v>
      </c>
      <c r="BA16" s="242">
        <f>ROUND(Z16*AF16,2)</f>
        <v>0</v>
      </c>
      <c r="BB16" s="242">
        <f>ROUND(AA16*AF16,2)</f>
        <v>0</v>
      </c>
      <c r="BC16" s="242">
        <f>ROUND(AB16*AF16,2)</f>
        <v>0</v>
      </c>
      <c r="BD16" s="242">
        <f>ROUND(AC16*AF16,2)</f>
        <v>0</v>
      </c>
      <c r="BE16" s="242"/>
      <c r="BF16" s="70">
        <f t="shared" ref="BF16:BF19" si="10">ROUND(AE16*AF16,2)</f>
        <v>0</v>
      </c>
      <c r="BG16" s="1"/>
      <c r="BH16" s="1"/>
    </row>
    <row r="17" spans="1:60" ht="12.75" customHeight="1" x14ac:dyDescent="0.2">
      <c r="A17" s="65" t="s">
        <v>68</v>
      </c>
      <c r="B17" s="66" t="s">
        <v>69</v>
      </c>
      <c r="C17" s="151" t="s">
        <v>70</v>
      </c>
      <c r="D17" s="65">
        <v>8</v>
      </c>
      <c r="E17" s="274"/>
      <c r="F17" s="275"/>
      <c r="G17" s="276">
        <f t="shared" si="7"/>
        <v>0</v>
      </c>
      <c r="H17" s="276">
        <f>D17+G17</f>
        <v>8</v>
      </c>
      <c r="I17" s="277">
        <v>2</v>
      </c>
      <c r="J17" s="278"/>
      <c r="K17" s="153">
        <f t="shared" si="8"/>
        <v>2</v>
      </c>
      <c r="L17" s="154">
        <f t="shared" ref="L17:L40" si="11">H17+K17</f>
        <v>10</v>
      </c>
      <c r="M17" s="279" t="s">
        <v>422</v>
      </c>
      <c r="N17" s="280">
        <v>2</v>
      </c>
      <c r="O17" s="280"/>
      <c r="P17" s="155">
        <f t="shared" ref="P17:P19" si="12">N17-O17</f>
        <v>2</v>
      </c>
      <c r="Q17" s="156">
        <f t="shared" ref="Q17:Q19" si="13">L17+P17</f>
        <v>12</v>
      </c>
      <c r="R17" s="280"/>
      <c r="S17" s="187">
        <v>1</v>
      </c>
      <c r="T17" s="187">
        <v>1</v>
      </c>
      <c r="U17" s="187">
        <v>1</v>
      </c>
      <c r="V17" s="187">
        <v>1</v>
      </c>
      <c r="W17" s="187">
        <v>1</v>
      </c>
      <c r="X17" s="187">
        <v>1</v>
      </c>
      <c r="Y17" s="187">
        <v>1</v>
      </c>
      <c r="Z17" s="187">
        <v>1</v>
      </c>
      <c r="AA17" s="187">
        <v>1</v>
      </c>
      <c r="AB17" s="187">
        <v>1</v>
      </c>
      <c r="AC17" s="306">
        <v>1</v>
      </c>
      <c r="AD17" s="306"/>
      <c r="AE17" s="67">
        <f t="shared" ref="AE17:AE40" si="14">Q17-S17-T17-U17-V17-W17-X17-Y17-Z17-AA17-AB17-AC17-AD17</f>
        <v>1</v>
      </c>
      <c r="AF17" s="315">
        <v>37873.800000000003</v>
      </c>
      <c r="AG17" s="70">
        <f>ROUND(D17*AF17,2)</f>
        <v>302990.40000000002</v>
      </c>
      <c r="AH17" s="152">
        <f>ROUND(E17*AF17,2)</f>
        <v>0</v>
      </c>
      <c r="AI17" s="68">
        <f>ROUND(F17*AF17,2)</f>
        <v>0</v>
      </c>
      <c r="AJ17" s="69">
        <f>ROUND(G17*AF17,2)</f>
        <v>0</v>
      </c>
      <c r="AK17" s="69">
        <f>ROUND(H17*AF17,2)</f>
        <v>302990.40000000002</v>
      </c>
      <c r="AL17" s="238">
        <f t="shared" ref="AL17:AL19" si="15">ROUND(I17*AF17,2)</f>
        <v>75747.600000000006</v>
      </c>
      <c r="AM17" s="238">
        <f t="shared" ref="AM17:AM19" si="16">ROUND(J17*AF17,2)</f>
        <v>0</v>
      </c>
      <c r="AN17" s="238">
        <f t="shared" ref="AN17:AN19" si="17">ROUND(K17*AF17,2)</f>
        <v>75747.600000000006</v>
      </c>
      <c r="AO17" s="238">
        <f t="shared" ref="AO17:AO19" si="18">ROUND(L17*AF17,2)</f>
        <v>378738</v>
      </c>
      <c r="AP17" s="251">
        <f t="shared" ref="AP17:AP19" si="19">ROUND(N17*AF17,2)</f>
        <v>75747.600000000006</v>
      </c>
      <c r="AQ17" s="251">
        <f t="shared" ref="AQ17:AQ19" si="20">ROUND(O17*AF17,2)</f>
        <v>0</v>
      </c>
      <c r="AR17" s="251">
        <f t="shared" ref="AR17:AR19" si="21">ROUND(P17*AF17,2)</f>
        <v>75747.600000000006</v>
      </c>
      <c r="AS17" s="251">
        <f t="shared" ref="AS17:AS19" si="22">ROUND(Q17*AF17,2)</f>
        <v>454485.6</v>
      </c>
      <c r="AT17" s="241">
        <f>ROUND(S17*AF17,2)</f>
        <v>37873.800000000003</v>
      </c>
      <c r="AU17" s="242">
        <f>ROUND(T17*AF17,2)</f>
        <v>37873.800000000003</v>
      </c>
      <c r="AV17" s="241">
        <f>ROUND(U17*AF17,2)</f>
        <v>37873.800000000003</v>
      </c>
      <c r="AW17" s="241">
        <f>ROUND(V17*AF17,2)</f>
        <v>37873.800000000003</v>
      </c>
      <c r="AX17" s="241">
        <f>ROUND(W17*AF17,2)</f>
        <v>37873.800000000003</v>
      </c>
      <c r="AY17" s="241">
        <f>ROUND(X17*AF17,2)</f>
        <v>37873.800000000003</v>
      </c>
      <c r="AZ17" s="243">
        <f>ROUND(Y17*AF17,2)</f>
        <v>37873.800000000003</v>
      </c>
      <c r="BA17" s="242">
        <f>ROUND(Z17*AF17,2)</f>
        <v>37873.800000000003</v>
      </c>
      <c r="BB17" s="242">
        <f>ROUND(AA17*AF17,2)</f>
        <v>37873.800000000003</v>
      </c>
      <c r="BC17" s="242">
        <f>ROUND(AB17*AF17,2)</f>
        <v>37873.800000000003</v>
      </c>
      <c r="BD17" s="242">
        <f t="shared" ref="BD17:BD80" si="23">ROUND(AC17*AF17,2)</f>
        <v>37873.800000000003</v>
      </c>
      <c r="BE17" s="242"/>
      <c r="BF17" s="70">
        <f t="shared" si="10"/>
        <v>37873.800000000003</v>
      </c>
      <c r="BG17" s="1"/>
      <c r="BH17" s="1"/>
    </row>
    <row r="18" spans="1:60" ht="25.5" hidden="1" customHeight="1" x14ac:dyDescent="0.2">
      <c r="A18" s="65" t="s">
        <v>71</v>
      </c>
      <c r="B18" s="66" t="s">
        <v>72</v>
      </c>
      <c r="C18" s="151" t="s">
        <v>73</v>
      </c>
      <c r="D18" s="65">
        <v>40</v>
      </c>
      <c r="E18" s="274"/>
      <c r="F18" s="275"/>
      <c r="G18" s="276">
        <f t="shared" si="7"/>
        <v>0</v>
      </c>
      <c r="H18" s="276">
        <f>D18+G18</f>
        <v>40</v>
      </c>
      <c r="I18" s="277"/>
      <c r="J18" s="278"/>
      <c r="K18" s="153">
        <f t="shared" si="8"/>
        <v>0</v>
      </c>
      <c r="L18" s="154">
        <f t="shared" si="11"/>
        <v>40</v>
      </c>
      <c r="M18" s="279"/>
      <c r="N18" s="280"/>
      <c r="O18" s="280"/>
      <c r="P18" s="155">
        <f t="shared" si="12"/>
        <v>0</v>
      </c>
      <c r="Q18" s="156">
        <f t="shared" si="13"/>
        <v>40</v>
      </c>
      <c r="R18" s="280"/>
      <c r="S18" s="187"/>
      <c r="T18" s="187">
        <v>40</v>
      </c>
      <c r="U18" s="187"/>
      <c r="V18" s="187"/>
      <c r="W18" s="187"/>
      <c r="X18" s="187"/>
      <c r="Y18" s="187"/>
      <c r="Z18" s="187"/>
      <c r="AA18" s="187"/>
      <c r="AB18" s="187"/>
      <c r="AC18" s="306"/>
      <c r="AD18" s="306"/>
      <c r="AE18" s="67">
        <f t="shared" si="14"/>
        <v>0</v>
      </c>
      <c r="AF18" s="315">
        <v>181.51</v>
      </c>
      <c r="AG18" s="70">
        <f>ROUND(D18*AF18,2)</f>
        <v>7260.4</v>
      </c>
      <c r="AH18" s="152">
        <f>ROUND(E18*AF18,2)</f>
        <v>0</v>
      </c>
      <c r="AI18" s="68">
        <f>ROUND(F18*AF18,2)</f>
        <v>0</v>
      </c>
      <c r="AJ18" s="69">
        <f>ROUND(G18*AF18,2)</f>
        <v>0</v>
      </c>
      <c r="AK18" s="69">
        <f>ROUND(H18*AF18,2)</f>
        <v>7260.4</v>
      </c>
      <c r="AL18" s="238">
        <f t="shared" si="15"/>
        <v>0</v>
      </c>
      <c r="AM18" s="238">
        <f t="shared" si="16"/>
        <v>0</v>
      </c>
      <c r="AN18" s="238">
        <f t="shared" si="17"/>
        <v>0</v>
      </c>
      <c r="AO18" s="238">
        <f t="shared" si="18"/>
        <v>7260.4</v>
      </c>
      <c r="AP18" s="251">
        <f t="shared" si="19"/>
        <v>0</v>
      </c>
      <c r="AQ18" s="251">
        <f t="shared" si="20"/>
        <v>0</v>
      </c>
      <c r="AR18" s="251">
        <f t="shared" si="21"/>
        <v>0</v>
      </c>
      <c r="AS18" s="251">
        <f t="shared" si="22"/>
        <v>7260.4</v>
      </c>
      <c r="AT18" s="241">
        <f>ROUND(S18*AF18,2)</f>
        <v>0</v>
      </c>
      <c r="AU18" s="242">
        <f>ROUND(T18*AF18,2)</f>
        <v>7260.4</v>
      </c>
      <c r="AV18" s="241">
        <f>ROUND(U18*AF18,2)</f>
        <v>0</v>
      </c>
      <c r="AW18" s="241">
        <f>ROUND(V18*AF18,2)</f>
        <v>0</v>
      </c>
      <c r="AX18" s="241">
        <f>ROUND(W18*AF18,2)</f>
        <v>0</v>
      </c>
      <c r="AY18" s="241">
        <f>ROUND(X18*AF18,2)</f>
        <v>0</v>
      </c>
      <c r="AZ18" s="243">
        <f>ROUND(Y18*AF18,2)</f>
        <v>0</v>
      </c>
      <c r="BA18" s="242">
        <f>ROUND(Z18*AF18,2)</f>
        <v>0</v>
      </c>
      <c r="BB18" s="242">
        <f>ROUND(AA18*AF18,2)</f>
        <v>0</v>
      </c>
      <c r="BC18" s="242">
        <f>ROUND(AB18*AF18,2)</f>
        <v>0</v>
      </c>
      <c r="BD18" s="242">
        <f t="shared" si="23"/>
        <v>0</v>
      </c>
      <c r="BE18" s="242"/>
      <c r="BF18" s="70">
        <f t="shared" si="10"/>
        <v>0</v>
      </c>
      <c r="BG18" s="1"/>
      <c r="BH18" s="1"/>
    </row>
    <row r="19" spans="1:60" ht="51" hidden="1" customHeight="1" x14ac:dyDescent="0.2">
      <c r="A19" s="65" t="s">
        <v>74</v>
      </c>
      <c r="B19" s="66" t="s">
        <v>75</v>
      </c>
      <c r="C19" s="151" t="s">
        <v>67</v>
      </c>
      <c r="D19" s="65">
        <v>1</v>
      </c>
      <c r="E19" s="274"/>
      <c r="F19" s="275"/>
      <c r="G19" s="276">
        <f t="shared" si="7"/>
        <v>0</v>
      </c>
      <c r="H19" s="276">
        <f>D19+G19</f>
        <v>1</v>
      </c>
      <c r="I19" s="277"/>
      <c r="J19" s="278"/>
      <c r="K19" s="153">
        <f t="shared" si="8"/>
        <v>0</v>
      </c>
      <c r="L19" s="154">
        <f t="shared" si="11"/>
        <v>1</v>
      </c>
      <c r="M19" s="279"/>
      <c r="N19" s="280"/>
      <c r="O19" s="280"/>
      <c r="P19" s="155">
        <f t="shared" si="12"/>
        <v>0</v>
      </c>
      <c r="Q19" s="156">
        <f t="shared" si="13"/>
        <v>1</v>
      </c>
      <c r="R19" s="280"/>
      <c r="S19" s="187">
        <v>0.5</v>
      </c>
      <c r="T19" s="187"/>
      <c r="U19" s="187"/>
      <c r="V19" s="187"/>
      <c r="W19" s="187"/>
      <c r="X19" s="187">
        <v>0.5</v>
      </c>
      <c r="Y19" s="187"/>
      <c r="Z19" s="187"/>
      <c r="AA19" s="187"/>
      <c r="AB19" s="187"/>
      <c r="AC19" s="306"/>
      <c r="AD19" s="306"/>
      <c r="AE19" s="67">
        <f t="shared" si="14"/>
        <v>0</v>
      </c>
      <c r="AF19" s="315">
        <v>5709.77</v>
      </c>
      <c r="AG19" s="70">
        <f>ROUND(D19*AF19,2)</f>
        <v>5709.77</v>
      </c>
      <c r="AH19" s="152">
        <f>ROUND(E19*AF19,2)</f>
        <v>0</v>
      </c>
      <c r="AI19" s="68">
        <f>ROUND(F19*AF19,2)</f>
        <v>0</v>
      </c>
      <c r="AJ19" s="69">
        <f>ROUND(G19*AF19,2)</f>
        <v>0</v>
      </c>
      <c r="AK19" s="69">
        <f>ROUND(H19*AF19,2)</f>
        <v>5709.77</v>
      </c>
      <c r="AL19" s="238">
        <f t="shared" si="15"/>
        <v>0</v>
      </c>
      <c r="AM19" s="238">
        <f t="shared" si="16"/>
        <v>0</v>
      </c>
      <c r="AN19" s="238">
        <f t="shared" si="17"/>
        <v>0</v>
      </c>
      <c r="AO19" s="238">
        <f t="shared" si="18"/>
        <v>5709.77</v>
      </c>
      <c r="AP19" s="251">
        <f t="shared" si="19"/>
        <v>0</v>
      </c>
      <c r="AQ19" s="251">
        <f t="shared" si="20"/>
        <v>0</v>
      </c>
      <c r="AR19" s="251">
        <f t="shared" si="21"/>
        <v>0</v>
      </c>
      <c r="AS19" s="251">
        <f t="shared" si="22"/>
        <v>5709.77</v>
      </c>
      <c r="AT19" s="241">
        <f>ROUND(S19*AF19,2)</f>
        <v>2854.89</v>
      </c>
      <c r="AU19" s="242">
        <f>ROUND(T19*AF19,2)</f>
        <v>0</v>
      </c>
      <c r="AV19" s="241">
        <f>ROUND(U19*AF19,2)</f>
        <v>0</v>
      </c>
      <c r="AW19" s="241">
        <f>ROUND(V19*AF19,2)</f>
        <v>0</v>
      </c>
      <c r="AX19" s="241">
        <f>ROUND(W19*AF19,2)</f>
        <v>0</v>
      </c>
      <c r="AY19" s="241">
        <f>ROUND(X19*AF19,2)</f>
        <v>2854.89</v>
      </c>
      <c r="AZ19" s="243">
        <f>ROUND(Y19*AF19,2)</f>
        <v>0</v>
      </c>
      <c r="BA19" s="242">
        <f>ROUND(Z19*AF19,2)</f>
        <v>0</v>
      </c>
      <c r="BB19" s="242">
        <f>ROUND(AA19*AF19,2)</f>
        <v>0</v>
      </c>
      <c r="BC19" s="242">
        <f>ROUND(AB19*AF19,2)</f>
        <v>0</v>
      </c>
      <c r="BD19" s="242">
        <f t="shared" si="23"/>
        <v>0</v>
      </c>
      <c r="BE19" s="242"/>
      <c r="BF19" s="70">
        <f t="shared" si="10"/>
        <v>0</v>
      </c>
      <c r="BG19" s="1"/>
      <c r="BH19" s="1"/>
    </row>
    <row r="20" spans="1:60" ht="25.5" hidden="1" customHeight="1" x14ac:dyDescent="0.2">
      <c r="A20" s="57" t="s">
        <v>76</v>
      </c>
      <c r="B20" s="58" t="s">
        <v>77</v>
      </c>
      <c r="C20" s="149"/>
      <c r="D20" s="64"/>
      <c r="E20" s="281"/>
      <c r="F20" s="281"/>
      <c r="G20" s="281"/>
      <c r="H20" s="281"/>
      <c r="I20" s="281"/>
      <c r="J20" s="281"/>
      <c r="K20" s="281"/>
      <c r="L20" s="281"/>
      <c r="M20" s="282"/>
      <c r="N20" s="282"/>
      <c r="O20" s="282"/>
      <c r="P20" s="282"/>
      <c r="Q20" s="282"/>
      <c r="R20" s="282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305"/>
      <c r="AD20" s="305"/>
      <c r="AE20" s="59"/>
      <c r="AF20" s="305"/>
      <c r="AG20" s="59">
        <f>SUM(AG21:AG40)</f>
        <v>469098.74</v>
      </c>
      <c r="AH20" s="150"/>
      <c r="AI20" s="61"/>
      <c r="AJ20" s="59"/>
      <c r="AK20" s="59">
        <f>SUM(AK21:AK40)</f>
        <v>471448.62000000005</v>
      </c>
      <c r="AL20" s="59"/>
      <c r="AM20" s="59"/>
      <c r="AN20" s="59"/>
      <c r="AO20" s="59">
        <f>SUM(AO21:AO40)</f>
        <v>477386.12000000005</v>
      </c>
      <c r="AP20" s="59"/>
      <c r="AQ20" s="59"/>
      <c r="AR20" s="59"/>
      <c r="AS20" s="59">
        <f>SUM(AS21:AS40)</f>
        <v>484737.5400000001</v>
      </c>
      <c r="AT20" s="60">
        <f t="shared" ref="AT20:AU20" si="24">SUM(AT21:AT35)</f>
        <v>46874.200000000012</v>
      </c>
      <c r="AU20" s="62">
        <f t="shared" si="24"/>
        <v>61873.709999999992</v>
      </c>
      <c r="AV20" s="60">
        <f t="shared" ref="AV20:AX20" si="25">SUM(AV21:AV40)</f>
        <v>42879.899999999994</v>
      </c>
      <c r="AW20" s="60">
        <f t="shared" si="25"/>
        <v>173296.22</v>
      </c>
      <c r="AX20" s="60">
        <f t="shared" si="25"/>
        <v>71499.010000000009</v>
      </c>
      <c r="AY20" s="60">
        <f t="shared" ref="AY20" si="26">SUM(AY21:AY35)</f>
        <v>28387.68</v>
      </c>
      <c r="AZ20" s="59">
        <f>SUM(AZ21:AZ40)</f>
        <v>27953.11</v>
      </c>
      <c r="BA20" s="63">
        <f>SUM(BA21:BA40)</f>
        <v>8709.380000000001</v>
      </c>
      <c r="BB20" s="63">
        <f>SUM(BB21:BB40)</f>
        <v>5961.38</v>
      </c>
      <c r="BC20" s="63">
        <f>SUM(BC21:BC40)</f>
        <v>7375.3</v>
      </c>
      <c r="BD20" s="63">
        <f>SUM(BD21:BD40)</f>
        <v>2968.75</v>
      </c>
      <c r="BE20" s="63"/>
      <c r="BF20" s="63">
        <f>SUM(BF21:BF40)</f>
        <v>6958.92</v>
      </c>
      <c r="BG20" s="1"/>
      <c r="BH20" s="1"/>
    </row>
    <row r="21" spans="1:60" ht="25.5" hidden="1" customHeight="1" x14ac:dyDescent="0.2">
      <c r="A21" s="65" t="s">
        <v>78</v>
      </c>
      <c r="B21" s="66" t="s">
        <v>79</v>
      </c>
      <c r="C21" s="151" t="s">
        <v>80</v>
      </c>
      <c r="D21" s="65">
        <v>3</v>
      </c>
      <c r="E21" s="274"/>
      <c r="F21" s="275"/>
      <c r="G21" s="276">
        <f t="shared" ref="G21:G40" si="27">E21-F21</f>
        <v>0</v>
      </c>
      <c r="H21" s="276">
        <f t="shared" ref="H21:H40" si="28">D21+G21</f>
        <v>3</v>
      </c>
      <c r="I21" s="277"/>
      <c r="J21" s="278"/>
      <c r="K21" s="153">
        <f t="shared" ref="K21:K35" si="29">I21-J21</f>
        <v>0</v>
      </c>
      <c r="L21" s="154">
        <f t="shared" si="11"/>
        <v>3</v>
      </c>
      <c r="M21" s="279"/>
      <c r="N21" s="280"/>
      <c r="O21" s="280"/>
      <c r="P21" s="155">
        <f t="shared" ref="P21" si="30">N21-O21</f>
        <v>0</v>
      </c>
      <c r="Q21" s="156">
        <f>L21+P21</f>
        <v>3</v>
      </c>
      <c r="R21" s="283"/>
      <c r="S21" s="187">
        <v>3</v>
      </c>
      <c r="T21" s="187"/>
      <c r="U21" s="187"/>
      <c r="V21" s="187"/>
      <c r="W21" s="187"/>
      <c r="X21" s="187"/>
      <c r="Y21" s="187"/>
      <c r="Z21" s="187"/>
      <c r="AA21" s="187"/>
      <c r="AB21" s="187"/>
      <c r="AC21" s="306"/>
      <c r="AD21" s="306"/>
      <c r="AE21" s="67">
        <f t="shared" si="14"/>
        <v>0</v>
      </c>
      <c r="AF21" s="315">
        <v>589.69000000000005</v>
      </c>
      <c r="AG21" s="70">
        <f t="shared" ref="AG21:AG40" si="31">ROUND(D21*AF21,2)</f>
        <v>1769.07</v>
      </c>
      <c r="AH21" s="152">
        <f t="shared" ref="AH21:AH40" si="32">ROUND(E21*AF21,2)</f>
        <v>0</v>
      </c>
      <c r="AI21" s="68">
        <f t="shared" ref="AI21:AI40" si="33">ROUND(F21*AF21,2)</f>
        <v>0</v>
      </c>
      <c r="AJ21" s="69">
        <f t="shared" ref="AJ21:AJ40" si="34">ROUND(G21*AF21,2)</f>
        <v>0</v>
      </c>
      <c r="AK21" s="69">
        <f t="shared" ref="AK21:AK40" si="35">ROUND(H21*AF21,2)</f>
        <v>1769.07</v>
      </c>
      <c r="AL21" s="238">
        <f>ROUND(I21*AF21,2)</f>
        <v>0</v>
      </c>
      <c r="AM21" s="238">
        <f>ROUND(J21*AF21,2)</f>
        <v>0</v>
      </c>
      <c r="AN21" s="238">
        <f>ROUND(K21*AF21,2)</f>
        <v>0</v>
      </c>
      <c r="AO21" s="238">
        <f>ROUND(L21*AF21,2)</f>
        <v>1769.07</v>
      </c>
      <c r="AP21" s="251">
        <f>ROUND(N21*AF21,2)</f>
        <v>0</v>
      </c>
      <c r="AQ21" s="251">
        <f>ROUND(O21*AF21,2)</f>
        <v>0</v>
      </c>
      <c r="AR21" s="251">
        <f>ROUND(P21*AF21,2)</f>
        <v>0</v>
      </c>
      <c r="AS21" s="251">
        <f>ROUND(Q21*AF21,2)</f>
        <v>1769.07</v>
      </c>
      <c r="AT21" s="241">
        <f t="shared" ref="AT21:AT40" si="36">ROUND(S21*AF21,2)</f>
        <v>1769.07</v>
      </c>
      <c r="AU21" s="242">
        <f t="shared" ref="AU21:AU40" si="37">ROUND(T21*AF21,2)</f>
        <v>0</v>
      </c>
      <c r="AV21" s="241">
        <f t="shared" ref="AV21:AV40" si="38">ROUND(U21*AF21,2)</f>
        <v>0</v>
      </c>
      <c r="AW21" s="241">
        <f t="shared" ref="AW21:AW40" si="39">ROUND(V21*AF21,2)</f>
        <v>0</v>
      </c>
      <c r="AX21" s="241">
        <f t="shared" ref="AX21:AX40" si="40">ROUND(W21*AF21,2)</f>
        <v>0</v>
      </c>
      <c r="AY21" s="241">
        <f t="shared" ref="AY21:AY40" si="41">ROUND(X21*AF21,2)</f>
        <v>0</v>
      </c>
      <c r="AZ21" s="243">
        <f t="shared" ref="AZ21:AZ40" si="42">ROUND(Y21*AF21,2)</f>
        <v>0</v>
      </c>
      <c r="BA21" s="242">
        <f t="shared" ref="BA21:BA40" si="43">ROUND(Z21*AF21,2)</f>
        <v>0</v>
      </c>
      <c r="BB21" s="242">
        <f t="shared" ref="BB21:BB40" si="44">ROUND(AA21*AF21,2)</f>
        <v>0</v>
      </c>
      <c r="BC21" s="242">
        <f t="shared" ref="BC21:BC40" si="45">ROUND(AB21*AF21,2)</f>
        <v>0</v>
      </c>
      <c r="BD21" s="242">
        <f t="shared" si="23"/>
        <v>0</v>
      </c>
      <c r="BE21" s="242"/>
      <c r="BF21" s="70">
        <f t="shared" ref="BF21:BF40" si="46">ROUND(AE21*AF21,2)</f>
        <v>0</v>
      </c>
      <c r="BG21" s="1"/>
      <c r="BH21" s="1"/>
    </row>
    <row r="22" spans="1:60" ht="12.75" customHeight="1" x14ac:dyDescent="0.2">
      <c r="A22" s="65" t="s">
        <v>81</v>
      </c>
      <c r="B22" s="66" t="s">
        <v>82</v>
      </c>
      <c r="C22" s="151" t="s">
        <v>70</v>
      </c>
      <c r="D22" s="65">
        <v>8</v>
      </c>
      <c r="E22" s="274"/>
      <c r="F22" s="275"/>
      <c r="G22" s="276">
        <f t="shared" si="27"/>
        <v>0</v>
      </c>
      <c r="H22" s="276">
        <f t="shared" si="28"/>
        <v>8</v>
      </c>
      <c r="I22" s="277">
        <v>2</v>
      </c>
      <c r="J22" s="278"/>
      <c r="K22" s="153">
        <f t="shared" si="29"/>
        <v>2</v>
      </c>
      <c r="L22" s="154">
        <f t="shared" si="11"/>
        <v>10</v>
      </c>
      <c r="M22" s="279" t="s">
        <v>422</v>
      </c>
      <c r="N22" s="280">
        <v>2</v>
      </c>
      <c r="O22" s="280"/>
      <c r="P22" s="155">
        <f t="shared" ref="P22:P40" si="47">N22-O22</f>
        <v>2</v>
      </c>
      <c r="Q22" s="156">
        <f t="shared" ref="Q22:Q40" si="48">L22+P22</f>
        <v>12</v>
      </c>
      <c r="R22" s="283"/>
      <c r="S22" s="187">
        <v>1</v>
      </c>
      <c r="T22" s="187">
        <v>1</v>
      </c>
      <c r="U22" s="187">
        <v>1</v>
      </c>
      <c r="V22" s="187">
        <v>1</v>
      </c>
      <c r="W22" s="187">
        <v>1</v>
      </c>
      <c r="X22" s="187">
        <v>1</v>
      </c>
      <c r="Y22" s="187">
        <v>1</v>
      </c>
      <c r="Z22" s="187">
        <v>1</v>
      </c>
      <c r="AA22" s="187">
        <v>1</v>
      </c>
      <c r="AB22" s="187">
        <v>1</v>
      </c>
      <c r="AC22" s="306">
        <v>1</v>
      </c>
      <c r="AD22" s="306"/>
      <c r="AE22" s="67">
        <f t="shared" si="14"/>
        <v>1</v>
      </c>
      <c r="AF22" s="315">
        <v>1146.42</v>
      </c>
      <c r="AG22" s="70">
        <f t="shared" si="31"/>
        <v>9171.36</v>
      </c>
      <c r="AH22" s="152">
        <f t="shared" si="32"/>
        <v>0</v>
      </c>
      <c r="AI22" s="68">
        <f t="shared" si="33"/>
        <v>0</v>
      </c>
      <c r="AJ22" s="69">
        <f t="shared" si="34"/>
        <v>0</v>
      </c>
      <c r="AK22" s="69">
        <f t="shared" si="35"/>
        <v>9171.36</v>
      </c>
      <c r="AL22" s="238">
        <f t="shared" ref="AL22:AL40" si="49">ROUND(I22*AF22,2)</f>
        <v>2292.84</v>
      </c>
      <c r="AM22" s="238">
        <f t="shared" ref="AM22:AM40" si="50">ROUND(J22*AF22,2)</f>
        <v>0</v>
      </c>
      <c r="AN22" s="238">
        <f t="shared" ref="AN22:AN40" si="51">ROUND(K22*AF22,2)</f>
        <v>2292.84</v>
      </c>
      <c r="AO22" s="238">
        <f t="shared" ref="AO22:AO40" si="52">ROUND(L22*AF22,2)</f>
        <v>11464.2</v>
      </c>
      <c r="AP22" s="251">
        <f t="shared" ref="AP22:AP40" si="53">ROUND(N22*AF22,2)</f>
        <v>2292.84</v>
      </c>
      <c r="AQ22" s="251">
        <f t="shared" ref="AQ22:AQ40" si="54">ROUND(O22*AF22,2)</f>
        <v>0</v>
      </c>
      <c r="AR22" s="251">
        <f t="shared" ref="AR22:AR40" si="55">ROUND(P22*AF22,2)</f>
        <v>2292.84</v>
      </c>
      <c r="AS22" s="251">
        <f t="shared" ref="AS22:AS40" si="56">ROUND(Q22*AF22,2)</f>
        <v>13757.04</v>
      </c>
      <c r="AT22" s="241">
        <f t="shared" si="36"/>
        <v>1146.42</v>
      </c>
      <c r="AU22" s="242">
        <f t="shared" si="37"/>
        <v>1146.42</v>
      </c>
      <c r="AV22" s="241">
        <f t="shared" si="38"/>
        <v>1146.42</v>
      </c>
      <c r="AW22" s="241">
        <f t="shared" si="39"/>
        <v>1146.42</v>
      </c>
      <c r="AX22" s="241">
        <f t="shared" si="40"/>
        <v>1146.42</v>
      </c>
      <c r="AY22" s="241">
        <f t="shared" si="41"/>
        <v>1146.42</v>
      </c>
      <c r="AZ22" s="243">
        <f t="shared" si="42"/>
        <v>1146.42</v>
      </c>
      <c r="BA22" s="242">
        <f t="shared" si="43"/>
        <v>1146.42</v>
      </c>
      <c r="BB22" s="242">
        <f t="shared" si="44"/>
        <v>1146.42</v>
      </c>
      <c r="BC22" s="242">
        <f t="shared" si="45"/>
        <v>1146.42</v>
      </c>
      <c r="BD22" s="242">
        <f t="shared" si="23"/>
        <v>1146.42</v>
      </c>
      <c r="BE22" s="242"/>
      <c r="BF22" s="70">
        <f t="shared" si="46"/>
        <v>1146.42</v>
      </c>
      <c r="BG22" s="1"/>
      <c r="BH22" s="1"/>
    </row>
    <row r="23" spans="1:60" ht="25.5" customHeight="1" x14ac:dyDescent="0.2">
      <c r="A23" s="65" t="s">
        <v>83</v>
      </c>
      <c r="B23" s="66" t="s">
        <v>84</v>
      </c>
      <c r="C23" s="151" t="s">
        <v>70</v>
      </c>
      <c r="D23" s="65">
        <v>8</v>
      </c>
      <c r="E23" s="274"/>
      <c r="F23" s="275"/>
      <c r="G23" s="276">
        <f t="shared" si="27"/>
        <v>0</v>
      </c>
      <c r="H23" s="276">
        <f t="shared" si="28"/>
        <v>8</v>
      </c>
      <c r="I23" s="277">
        <v>2</v>
      </c>
      <c r="J23" s="278"/>
      <c r="K23" s="153">
        <f t="shared" si="29"/>
        <v>2</v>
      </c>
      <c r="L23" s="154">
        <f t="shared" si="11"/>
        <v>10</v>
      </c>
      <c r="M23" s="279" t="s">
        <v>422</v>
      </c>
      <c r="N23" s="280">
        <v>2</v>
      </c>
      <c r="O23" s="280"/>
      <c r="P23" s="155">
        <f t="shared" si="47"/>
        <v>2</v>
      </c>
      <c r="Q23" s="156">
        <f t="shared" si="48"/>
        <v>12</v>
      </c>
      <c r="R23" s="283"/>
      <c r="S23" s="187">
        <v>1</v>
      </c>
      <c r="T23" s="187">
        <v>1</v>
      </c>
      <c r="U23" s="187">
        <v>1</v>
      </c>
      <c r="V23" s="187">
        <v>1</v>
      </c>
      <c r="W23" s="187">
        <v>1</v>
      </c>
      <c r="X23" s="187">
        <v>1</v>
      </c>
      <c r="Y23" s="187">
        <v>1</v>
      </c>
      <c r="Z23" s="187">
        <v>1</v>
      </c>
      <c r="AA23" s="187">
        <v>1</v>
      </c>
      <c r="AB23" s="187">
        <v>1</v>
      </c>
      <c r="AC23" s="306">
        <v>1</v>
      </c>
      <c r="AD23" s="306"/>
      <c r="AE23" s="67">
        <f t="shared" si="14"/>
        <v>1</v>
      </c>
      <c r="AF23" s="315">
        <v>1822.33</v>
      </c>
      <c r="AG23" s="70">
        <f t="shared" si="31"/>
        <v>14578.64</v>
      </c>
      <c r="AH23" s="152">
        <f t="shared" si="32"/>
        <v>0</v>
      </c>
      <c r="AI23" s="68">
        <f t="shared" si="33"/>
        <v>0</v>
      </c>
      <c r="AJ23" s="69">
        <f t="shared" si="34"/>
        <v>0</v>
      </c>
      <c r="AK23" s="69">
        <f t="shared" si="35"/>
        <v>14578.64</v>
      </c>
      <c r="AL23" s="238">
        <f t="shared" si="49"/>
        <v>3644.66</v>
      </c>
      <c r="AM23" s="238">
        <f t="shared" si="50"/>
        <v>0</v>
      </c>
      <c r="AN23" s="238">
        <f t="shared" si="51"/>
        <v>3644.66</v>
      </c>
      <c r="AO23" s="238">
        <f t="shared" si="52"/>
        <v>18223.3</v>
      </c>
      <c r="AP23" s="251">
        <f t="shared" si="53"/>
        <v>3644.66</v>
      </c>
      <c r="AQ23" s="251">
        <f t="shared" si="54"/>
        <v>0</v>
      </c>
      <c r="AR23" s="251">
        <f t="shared" si="55"/>
        <v>3644.66</v>
      </c>
      <c r="AS23" s="251">
        <f t="shared" si="56"/>
        <v>21867.96</v>
      </c>
      <c r="AT23" s="241">
        <f t="shared" si="36"/>
        <v>1822.33</v>
      </c>
      <c r="AU23" s="242">
        <f t="shared" si="37"/>
        <v>1822.33</v>
      </c>
      <c r="AV23" s="241">
        <f t="shared" si="38"/>
        <v>1822.33</v>
      </c>
      <c r="AW23" s="241">
        <f t="shared" si="39"/>
        <v>1822.33</v>
      </c>
      <c r="AX23" s="241">
        <f t="shared" si="40"/>
        <v>1822.33</v>
      </c>
      <c r="AY23" s="241">
        <f t="shared" si="41"/>
        <v>1822.33</v>
      </c>
      <c r="AZ23" s="243">
        <f t="shared" si="42"/>
        <v>1822.33</v>
      </c>
      <c r="BA23" s="242">
        <f t="shared" si="43"/>
        <v>1822.33</v>
      </c>
      <c r="BB23" s="242">
        <f t="shared" si="44"/>
        <v>1822.33</v>
      </c>
      <c r="BC23" s="242">
        <f t="shared" si="45"/>
        <v>1822.33</v>
      </c>
      <c r="BD23" s="242">
        <f t="shared" si="23"/>
        <v>1822.33</v>
      </c>
      <c r="BE23" s="242"/>
      <c r="BF23" s="70">
        <f t="shared" si="46"/>
        <v>1822.33</v>
      </c>
      <c r="BG23" s="1"/>
      <c r="BH23" s="1"/>
    </row>
    <row r="24" spans="1:60" ht="12.75" hidden="1" customHeight="1" x14ac:dyDescent="0.2">
      <c r="A24" s="65" t="s">
        <v>85</v>
      </c>
      <c r="B24" s="66" t="s">
        <v>86</v>
      </c>
      <c r="C24" s="151" t="s">
        <v>87</v>
      </c>
      <c r="D24" s="65">
        <v>3</v>
      </c>
      <c r="E24" s="274"/>
      <c r="F24" s="275"/>
      <c r="G24" s="276">
        <f t="shared" si="27"/>
        <v>0</v>
      </c>
      <c r="H24" s="276">
        <f t="shared" si="28"/>
        <v>3</v>
      </c>
      <c r="I24" s="277"/>
      <c r="J24" s="278"/>
      <c r="K24" s="153">
        <f t="shared" si="29"/>
        <v>0</v>
      </c>
      <c r="L24" s="154">
        <f t="shared" si="11"/>
        <v>3</v>
      </c>
      <c r="M24" s="279"/>
      <c r="N24" s="280"/>
      <c r="O24" s="280"/>
      <c r="P24" s="155">
        <f t="shared" si="47"/>
        <v>0</v>
      </c>
      <c r="Q24" s="156">
        <f t="shared" si="48"/>
        <v>3</v>
      </c>
      <c r="R24" s="283"/>
      <c r="S24" s="187">
        <v>3</v>
      </c>
      <c r="T24" s="187"/>
      <c r="U24" s="187"/>
      <c r="V24" s="187"/>
      <c r="W24" s="187"/>
      <c r="X24" s="187"/>
      <c r="Y24" s="187"/>
      <c r="Z24" s="187"/>
      <c r="AA24" s="187"/>
      <c r="AB24" s="187"/>
      <c r="AC24" s="306"/>
      <c r="AD24" s="306"/>
      <c r="AE24" s="67">
        <f t="shared" si="14"/>
        <v>0</v>
      </c>
      <c r="AF24" s="315">
        <v>1920.69</v>
      </c>
      <c r="AG24" s="70">
        <f t="shared" si="31"/>
        <v>5762.07</v>
      </c>
      <c r="AH24" s="152">
        <f t="shared" si="32"/>
        <v>0</v>
      </c>
      <c r="AI24" s="68">
        <f t="shared" si="33"/>
        <v>0</v>
      </c>
      <c r="AJ24" s="69">
        <f t="shared" si="34"/>
        <v>0</v>
      </c>
      <c r="AK24" s="69">
        <f t="shared" si="35"/>
        <v>5762.07</v>
      </c>
      <c r="AL24" s="238">
        <f t="shared" si="49"/>
        <v>0</v>
      </c>
      <c r="AM24" s="238">
        <f t="shared" si="50"/>
        <v>0</v>
      </c>
      <c r="AN24" s="238">
        <f t="shared" si="51"/>
        <v>0</v>
      </c>
      <c r="AO24" s="238">
        <f t="shared" si="52"/>
        <v>5762.07</v>
      </c>
      <c r="AP24" s="251">
        <f t="shared" si="53"/>
        <v>0</v>
      </c>
      <c r="AQ24" s="251">
        <f t="shared" si="54"/>
        <v>0</v>
      </c>
      <c r="AR24" s="251">
        <f t="shared" si="55"/>
        <v>0</v>
      </c>
      <c r="AS24" s="251">
        <f t="shared" si="56"/>
        <v>5762.07</v>
      </c>
      <c r="AT24" s="241">
        <f t="shared" si="36"/>
        <v>5762.07</v>
      </c>
      <c r="AU24" s="242">
        <f t="shared" si="37"/>
        <v>0</v>
      </c>
      <c r="AV24" s="241">
        <f t="shared" si="38"/>
        <v>0</v>
      </c>
      <c r="AW24" s="241">
        <f t="shared" si="39"/>
        <v>0</v>
      </c>
      <c r="AX24" s="241">
        <f t="shared" si="40"/>
        <v>0</v>
      </c>
      <c r="AY24" s="241">
        <f t="shared" si="41"/>
        <v>0</v>
      </c>
      <c r="AZ24" s="243">
        <f t="shared" si="42"/>
        <v>0</v>
      </c>
      <c r="BA24" s="242">
        <f t="shared" si="43"/>
        <v>0</v>
      </c>
      <c r="BB24" s="242">
        <f t="shared" si="44"/>
        <v>0</v>
      </c>
      <c r="BC24" s="242">
        <f t="shared" si="45"/>
        <v>0</v>
      </c>
      <c r="BD24" s="242">
        <f t="shared" si="23"/>
        <v>0</v>
      </c>
      <c r="BE24" s="242"/>
      <c r="BF24" s="70">
        <f t="shared" si="46"/>
        <v>0</v>
      </c>
      <c r="BG24" s="1"/>
      <c r="BH24" s="1"/>
    </row>
    <row r="25" spans="1:60" ht="38.25" hidden="1" customHeight="1" x14ac:dyDescent="0.2">
      <c r="A25" s="65" t="s">
        <v>88</v>
      </c>
      <c r="B25" s="66" t="s">
        <v>89</v>
      </c>
      <c r="C25" s="151" t="s">
        <v>80</v>
      </c>
      <c r="D25" s="65">
        <v>80</v>
      </c>
      <c r="E25" s="274"/>
      <c r="F25" s="275"/>
      <c r="G25" s="276">
        <f t="shared" si="27"/>
        <v>0</v>
      </c>
      <c r="H25" s="276">
        <f t="shared" si="28"/>
        <v>80</v>
      </c>
      <c r="I25" s="277"/>
      <c r="J25" s="278"/>
      <c r="K25" s="153">
        <f t="shared" si="29"/>
        <v>0</v>
      </c>
      <c r="L25" s="154">
        <f t="shared" si="11"/>
        <v>80</v>
      </c>
      <c r="M25" s="279"/>
      <c r="N25" s="280"/>
      <c r="O25" s="280"/>
      <c r="P25" s="155">
        <f t="shared" si="47"/>
        <v>0</v>
      </c>
      <c r="Q25" s="156">
        <f t="shared" si="48"/>
        <v>80</v>
      </c>
      <c r="R25" s="283"/>
      <c r="S25" s="187"/>
      <c r="T25" s="187">
        <v>80</v>
      </c>
      <c r="U25" s="187"/>
      <c r="V25" s="187"/>
      <c r="W25" s="187"/>
      <c r="X25" s="187"/>
      <c r="Y25" s="187"/>
      <c r="Z25" s="187"/>
      <c r="AA25" s="187"/>
      <c r="AB25" s="187"/>
      <c r="AC25" s="306"/>
      <c r="AD25" s="306"/>
      <c r="AE25" s="67">
        <f t="shared" si="14"/>
        <v>0</v>
      </c>
      <c r="AF25" s="315">
        <v>127.5</v>
      </c>
      <c r="AG25" s="70">
        <f t="shared" si="31"/>
        <v>10200</v>
      </c>
      <c r="AH25" s="152">
        <f t="shared" si="32"/>
        <v>0</v>
      </c>
      <c r="AI25" s="68">
        <f t="shared" si="33"/>
        <v>0</v>
      </c>
      <c r="AJ25" s="69">
        <f t="shared" si="34"/>
        <v>0</v>
      </c>
      <c r="AK25" s="69">
        <f t="shared" si="35"/>
        <v>10200</v>
      </c>
      <c r="AL25" s="238">
        <f t="shared" si="49"/>
        <v>0</v>
      </c>
      <c r="AM25" s="238">
        <f t="shared" si="50"/>
        <v>0</v>
      </c>
      <c r="AN25" s="238">
        <f t="shared" si="51"/>
        <v>0</v>
      </c>
      <c r="AO25" s="238">
        <f t="shared" si="52"/>
        <v>10200</v>
      </c>
      <c r="AP25" s="251">
        <f t="shared" si="53"/>
        <v>0</v>
      </c>
      <c r="AQ25" s="251">
        <f t="shared" si="54"/>
        <v>0</v>
      </c>
      <c r="AR25" s="251">
        <f t="shared" si="55"/>
        <v>0</v>
      </c>
      <c r="AS25" s="251">
        <f t="shared" si="56"/>
        <v>10200</v>
      </c>
      <c r="AT25" s="241">
        <f t="shared" si="36"/>
        <v>0</v>
      </c>
      <c r="AU25" s="242">
        <f t="shared" si="37"/>
        <v>10200</v>
      </c>
      <c r="AV25" s="241">
        <f t="shared" si="38"/>
        <v>0</v>
      </c>
      <c r="AW25" s="241">
        <f t="shared" si="39"/>
        <v>0</v>
      </c>
      <c r="AX25" s="241">
        <f t="shared" si="40"/>
        <v>0</v>
      </c>
      <c r="AY25" s="241">
        <f t="shared" si="41"/>
        <v>0</v>
      </c>
      <c r="AZ25" s="243">
        <f t="shared" si="42"/>
        <v>0</v>
      </c>
      <c r="BA25" s="242">
        <f t="shared" si="43"/>
        <v>0</v>
      </c>
      <c r="BB25" s="242">
        <f t="shared" si="44"/>
        <v>0</v>
      </c>
      <c r="BC25" s="242">
        <f t="shared" si="45"/>
        <v>0</v>
      </c>
      <c r="BD25" s="242">
        <f t="shared" si="23"/>
        <v>0</v>
      </c>
      <c r="BE25" s="242"/>
      <c r="BF25" s="70">
        <f t="shared" si="46"/>
        <v>0</v>
      </c>
      <c r="BG25" s="1"/>
      <c r="BH25" s="1"/>
    </row>
    <row r="26" spans="1:60" ht="12.75" hidden="1" customHeight="1" x14ac:dyDescent="0.2">
      <c r="A26" s="65" t="s">
        <v>90</v>
      </c>
      <c r="B26" s="66" t="s">
        <v>91</v>
      </c>
      <c r="C26" s="151" t="s">
        <v>92</v>
      </c>
      <c r="D26" s="65">
        <v>5000</v>
      </c>
      <c r="E26" s="274"/>
      <c r="F26" s="275"/>
      <c r="G26" s="276">
        <f t="shared" si="27"/>
        <v>0</v>
      </c>
      <c r="H26" s="276">
        <f t="shared" si="28"/>
        <v>5000</v>
      </c>
      <c r="I26" s="277"/>
      <c r="J26" s="278"/>
      <c r="K26" s="153">
        <f t="shared" si="29"/>
        <v>0</v>
      </c>
      <c r="L26" s="154">
        <f t="shared" si="11"/>
        <v>5000</v>
      </c>
      <c r="M26" s="279"/>
      <c r="N26" s="280"/>
      <c r="O26" s="280"/>
      <c r="P26" s="155">
        <f t="shared" si="47"/>
        <v>0</v>
      </c>
      <c r="Q26" s="156">
        <f t="shared" si="48"/>
        <v>5000</v>
      </c>
      <c r="R26" s="283"/>
      <c r="S26" s="187">
        <v>720</v>
      </c>
      <c r="T26" s="187">
        <v>720</v>
      </c>
      <c r="U26" s="187">
        <v>720</v>
      </c>
      <c r="V26" s="187">
        <v>720</v>
      </c>
      <c r="W26" s="187">
        <v>720</v>
      </c>
      <c r="X26" s="187">
        <v>720</v>
      </c>
      <c r="Y26" s="187">
        <v>680</v>
      </c>
      <c r="Z26" s="187"/>
      <c r="AA26" s="187"/>
      <c r="AB26" s="187"/>
      <c r="AC26" s="306"/>
      <c r="AD26" s="306"/>
      <c r="AE26" s="67">
        <f t="shared" si="14"/>
        <v>0</v>
      </c>
      <c r="AF26" s="315">
        <v>0.45</v>
      </c>
      <c r="AG26" s="70">
        <f t="shared" si="31"/>
        <v>2250</v>
      </c>
      <c r="AH26" s="152">
        <f t="shared" si="32"/>
        <v>0</v>
      </c>
      <c r="AI26" s="68">
        <f t="shared" si="33"/>
        <v>0</v>
      </c>
      <c r="AJ26" s="69">
        <f t="shared" si="34"/>
        <v>0</v>
      </c>
      <c r="AK26" s="69">
        <f t="shared" si="35"/>
        <v>2250</v>
      </c>
      <c r="AL26" s="238">
        <f t="shared" si="49"/>
        <v>0</v>
      </c>
      <c r="AM26" s="238">
        <f t="shared" si="50"/>
        <v>0</v>
      </c>
      <c r="AN26" s="238">
        <f t="shared" si="51"/>
        <v>0</v>
      </c>
      <c r="AO26" s="238">
        <f t="shared" si="52"/>
        <v>2250</v>
      </c>
      <c r="AP26" s="251">
        <f t="shared" si="53"/>
        <v>0</v>
      </c>
      <c r="AQ26" s="251">
        <f t="shared" si="54"/>
        <v>0</v>
      </c>
      <c r="AR26" s="251">
        <f t="shared" si="55"/>
        <v>0</v>
      </c>
      <c r="AS26" s="251">
        <f t="shared" si="56"/>
        <v>2250</v>
      </c>
      <c r="AT26" s="241">
        <f t="shared" si="36"/>
        <v>324</v>
      </c>
      <c r="AU26" s="242">
        <f t="shared" si="37"/>
        <v>324</v>
      </c>
      <c r="AV26" s="241">
        <f t="shared" si="38"/>
        <v>324</v>
      </c>
      <c r="AW26" s="241">
        <f t="shared" si="39"/>
        <v>324</v>
      </c>
      <c r="AX26" s="241">
        <f t="shared" si="40"/>
        <v>324</v>
      </c>
      <c r="AY26" s="241">
        <f t="shared" si="41"/>
        <v>324</v>
      </c>
      <c r="AZ26" s="243">
        <f t="shared" si="42"/>
        <v>306</v>
      </c>
      <c r="BA26" s="242">
        <f t="shared" si="43"/>
        <v>0</v>
      </c>
      <c r="BB26" s="242">
        <f t="shared" si="44"/>
        <v>0</v>
      </c>
      <c r="BC26" s="242">
        <f t="shared" si="45"/>
        <v>0</v>
      </c>
      <c r="BD26" s="242">
        <f t="shared" si="23"/>
        <v>0</v>
      </c>
      <c r="BE26" s="242"/>
      <c r="BF26" s="70">
        <f t="shared" si="46"/>
        <v>0</v>
      </c>
      <c r="BG26" s="1"/>
      <c r="BH26" s="1"/>
    </row>
    <row r="27" spans="1:60" ht="25.5" hidden="1" customHeight="1" x14ac:dyDescent="0.2">
      <c r="A27" s="65" t="s">
        <v>93</v>
      </c>
      <c r="B27" s="66" t="s">
        <v>94</v>
      </c>
      <c r="C27" s="151" t="s">
        <v>80</v>
      </c>
      <c r="D27" s="65">
        <v>15</v>
      </c>
      <c r="E27" s="274"/>
      <c r="F27" s="275"/>
      <c r="G27" s="276">
        <f t="shared" si="27"/>
        <v>0</v>
      </c>
      <c r="H27" s="276">
        <f t="shared" si="28"/>
        <v>15</v>
      </c>
      <c r="I27" s="277"/>
      <c r="J27" s="278"/>
      <c r="K27" s="153">
        <f t="shared" si="29"/>
        <v>0</v>
      </c>
      <c r="L27" s="154">
        <f t="shared" si="11"/>
        <v>15</v>
      </c>
      <c r="M27" s="279"/>
      <c r="N27" s="280"/>
      <c r="O27" s="280"/>
      <c r="P27" s="155">
        <f t="shared" si="47"/>
        <v>0</v>
      </c>
      <c r="Q27" s="156">
        <f t="shared" si="48"/>
        <v>15</v>
      </c>
      <c r="R27" s="283"/>
      <c r="S27" s="187">
        <v>15</v>
      </c>
      <c r="T27" s="187"/>
      <c r="U27" s="187"/>
      <c r="V27" s="187"/>
      <c r="W27" s="187"/>
      <c r="X27" s="187"/>
      <c r="Y27" s="187"/>
      <c r="Z27" s="187"/>
      <c r="AA27" s="187"/>
      <c r="AB27" s="187"/>
      <c r="AC27" s="306"/>
      <c r="AD27" s="306"/>
      <c r="AE27" s="67">
        <f t="shared" si="14"/>
        <v>0</v>
      </c>
      <c r="AF27" s="315">
        <v>322.72000000000003</v>
      </c>
      <c r="AG27" s="70">
        <f t="shared" si="31"/>
        <v>4840.8</v>
      </c>
      <c r="AH27" s="152">
        <f t="shared" si="32"/>
        <v>0</v>
      </c>
      <c r="AI27" s="68">
        <f t="shared" si="33"/>
        <v>0</v>
      </c>
      <c r="AJ27" s="69">
        <f t="shared" si="34"/>
        <v>0</v>
      </c>
      <c r="AK27" s="69">
        <f t="shared" si="35"/>
        <v>4840.8</v>
      </c>
      <c r="AL27" s="238">
        <f t="shared" si="49"/>
        <v>0</v>
      </c>
      <c r="AM27" s="238">
        <f t="shared" si="50"/>
        <v>0</v>
      </c>
      <c r="AN27" s="238">
        <f t="shared" si="51"/>
        <v>0</v>
      </c>
      <c r="AO27" s="238">
        <f t="shared" si="52"/>
        <v>4840.8</v>
      </c>
      <c r="AP27" s="251">
        <f t="shared" si="53"/>
        <v>0</v>
      </c>
      <c r="AQ27" s="251">
        <f t="shared" si="54"/>
        <v>0</v>
      </c>
      <c r="AR27" s="251">
        <f t="shared" si="55"/>
        <v>0</v>
      </c>
      <c r="AS27" s="251">
        <f t="shared" si="56"/>
        <v>4840.8</v>
      </c>
      <c r="AT27" s="241">
        <f t="shared" si="36"/>
        <v>4840.8</v>
      </c>
      <c r="AU27" s="242">
        <f t="shared" si="37"/>
        <v>0</v>
      </c>
      <c r="AV27" s="241">
        <f t="shared" si="38"/>
        <v>0</v>
      </c>
      <c r="AW27" s="241">
        <f t="shared" si="39"/>
        <v>0</v>
      </c>
      <c r="AX27" s="241">
        <f t="shared" si="40"/>
        <v>0</v>
      </c>
      <c r="AY27" s="241">
        <f t="shared" si="41"/>
        <v>0</v>
      </c>
      <c r="AZ27" s="243">
        <f t="shared" si="42"/>
        <v>0</v>
      </c>
      <c r="BA27" s="242">
        <f t="shared" si="43"/>
        <v>0</v>
      </c>
      <c r="BB27" s="242">
        <f t="shared" si="44"/>
        <v>0</v>
      </c>
      <c r="BC27" s="242">
        <f t="shared" si="45"/>
        <v>0</v>
      </c>
      <c r="BD27" s="242">
        <f t="shared" si="23"/>
        <v>0</v>
      </c>
      <c r="BE27" s="242"/>
      <c r="BF27" s="70">
        <f t="shared" si="46"/>
        <v>0</v>
      </c>
      <c r="BG27" s="1"/>
      <c r="BH27" s="1"/>
    </row>
    <row r="28" spans="1:60" ht="25.5" hidden="1" customHeight="1" x14ac:dyDescent="0.2">
      <c r="A28" s="65" t="s">
        <v>95</v>
      </c>
      <c r="B28" s="66" t="s">
        <v>96</v>
      </c>
      <c r="C28" s="151" t="s">
        <v>97</v>
      </c>
      <c r="D28" s="65">
        <v>18000</v>
      </c>
      <c r="E28" s="274"/>
      <c r="F28" s="275">
        <f>18000-5596.8</f>
        <v>12403.2</v>
      </c>
      <c r="G28" s="276">
        <f t="shared" si="27"/>
        <v>-12403.2</v>
      </c>
      <c r="H28" s="276">
        <f t="shared" si="28"/>
        <v>5596.7999999999993</v>
      </c>
      <c r="I28" s="277"/>
      <c r="J28" s="278"/>
      <c r="K28" s="153">
        <f t="shared" si="29"/>
        <v>0</v>
      </c>
      <c r="L28" s="154">
        <f t="shared" si="11"/>
        <v>5596.7999999999993</v>
      </c>
      <c r="M28" s="279"/>
      <c r="N28" s="280"/>
      <c r="O28" s="280"/>
      <c r="P28" s="155">
        <f t="shared" si="47"/>
        <v>0</v>
      </c>
      <c r="Q28" s="156">
        <f t="shared" si="48"/>
        <v>5596.7999999999993</v>
      </c>
      <c r="R28" s="283"/>
      <c r="S28" s="187">
        <v>771.6</v>
      </c>
      <c r="T28" s="187">
        <v>1000</v>
      </c>
      <c r="U28" s="187">
        <v>771.59999999999991</v>
      </c>
      <c r="V28" s="187">
        <v>771.59999999999991</v>
      </c>
      <c r="W28" s="187"/>
      <c r="X28" s="187">
        <v>1543.2</v>
      </c>
      <c r="Y28" s="187">
        <v>738.8</v>
      </c>
      <c r="Z28" s="187"/>
      <c r="AA28" s="187"/>
      <c r="AB28" s="187"/>
      <c r="AC28" s="306"/>
      <c r="AD28" s="306"/>
      <c r="AE28" s="67">
        <f t="shared" si="14"/>
        <v>-9.0949470177292824E-13</v>
      </c>
      <c r="AF28" s="315">
        <v>13.15</v>
      </c>
      <c r="AG28" s="70">
        <f t="shared" si="31"/>
        <v>236700</v>
      </c>
      <c r="AH28" s="152">
        <f t="shared" si="32"/>
        <v>0</v>
      </c>
      <c r="AI28" s="68">
        <f t="shared" si="33"/>
        <v>163102.07999999999</v>
      </c>
      <c r="AJ28" s="69">
        <f t="shared" si="34"/>
        <v>-163102.07999999999</v>
      </c>
      <c r="AK28" s="69">
        <f t="shared" si="35"/>
        <v>73597.919999999998</v>
      </c>
      <c r="AL28" s="238">
        <f t="shared" si="49"/>
        <v>0</v>
      </c>
      <c r="AM28" s="238">
        <f t="shared" si="50"/>
        <v>0</v>
      </c>
      <c r="AN28" s="238">
        <f t="shared" si="51"/>
        <v>0</v>
      </c>
      <c r="AO28" s="238">
        <f t="shared" si="52"/>
        <v>73597.919999999998</v>
      </c>
      <c r="AP28" s="251">
        <f t="shared" si="53"/>
        <v>0</v>
      </c>
      <c r="AQ28" s="251">
        <f t="shared" si="54"/>
        <v>0</v>
      </c>
      <c r="AR28" s="251">
        <f t="shared" si="55"/>
        <v>0</v>
      </c>
      <c r="AS28" s="251">
        <f t="shared" si="56"/>
        <v>73597.919999999998</v>
      </c>
      <c r="AT28" s="241">
        <f t="shared" si="36"/>
        <v>10146.540000000001</v>
      </c>
      <c r="AU28" s="242">
        <f t="shared" si="37"/>
        <v>13150</v>
      </c>
      <c r="AV28" s="241">
        <f t="shared" si="38"/>
        <v>10146.540000000001</v>
      </c>
      <c r="AW28" s="241">
        <f t="shared" si="39"/>
        <v>10146.540000000001</v>
      </c>
      <c r="AX28" s="241">
        <f t="shared" si="40"/>
        <v>0</v>
      </c>
      <c r="AY28" s="241">
        <f t="shared" si="41"/>
        <v>20293.080000000002</v>
      </c>
      <c r="AZ28" s="243">
        <f t="shared" si="42"/>
        <v>9715.2199999999993</v>
      </c>
      <c r="BA28" s="242">
        <f t="shared" si="43"/>
        <v>0</v>
      </c>
      <c r="BB28" s="242">
        <f t="shared" si="44"/>
        <v>0</v>
      </c>
      <c r="BC28" s="242">
        <f t="shared" si="45"/>
        <v>0</v>
      </c>
      <c r="BD28" s="242">
        <f t="shared" si="23"/>
        <v>0</v>
      </c>
      <c r="BE28" s="242"/>
      <c r="BF28" s="70">
        <f t="shared" si="46"/>
        <v>0</v>
      </c>
      <c r="BG28" s="1"/>
      <c r="BH28" s="1"/>
    </row>
    <row r="29" spans="1:60" ht="38.25" hidden="1" customHeight="1" x14ac:dyDescent="0.2">
      <c r="A29" s="65" t="s">
        <v>98</v>
      </c>
      <c r="B29" s="66" t="s">
        <v>99</v>
      </c>
      <c r="C29" s="151" t="s">
        <v>80</v>
      </c>
      <c r="D29" s="65">
        <v>5200</v>
      </c>
      <c r="E29" s="274"/>
      <c r="F29" s="275">
        <v>4500.3999999999996</v>
      </c>
      <c r="G29" s="276">
        <f t="shared" si="27"/>
        <v>-4500.3999999999996</v>
      </c>
      <c r="H29" s="276">
        <f t="shared" si="28"/>
        <v>699.60000000000036</v>
      </c>
      <c r="I29" s="277"/>
      <c r="J29" s="278"/>
      <c r="K29" s="153">
        <f t="shared" si="29"/>
        <v>0</v>
      </c>
      <c r="L29" s="154">
        <f t="shared" si="11"/>
        <v>699.60000000000036</v>
      </c>
      <c r="M29" s="279"/>
      <c r="N29" s="280"/>
      <c r="O29" s="280"/>
      <c r="P29" s="155">
        <f t="shared" si="47"/>
        <v>0</v>
      </c>
      <c r="Q29" s="156">
        <f t="shared" si="48"/>
        <v>699.60000000000036</v>
      </c>
      <c r="R29" s="283"/>
      <c r="S29" s="187">
        <v>385.8</v>
      </c>
      <c r="T29" s="187"/>
      <c r="U29" s="187"/>
      <c r="V29" s="187">
        <v>313.8</v>
      </c>
      <c r="W29" s="187"/>
      <c r="X29" s="187"/>
      <c r="Y29" s="187"/>
      <c r="Z29" s="187"/>
      <c r="AA29" s="187"/>
      <c r="AB29" s="187"/>
      <c r="AC29" s="306"/>
      <c r="AD29" s="306"/>
      <c r="AE29" s="67">
        <f t="shared" si="14"/>
        <v>3.4106051316484809E-13</v>
      </c>
      <c r="AF29" s="315">
        <v>10.17</v>
      </c>
      <c r="AG29" s="70">
        <f t="shared" si="31"/>
        <v>52884</v>
      </c>
      <c r="AH29" s="152">
        <f t="shared" si="32"/>
        <v>0</v>
      </c>
      <c r="AI29" s="68">
        <f t="shared" si="33"/>
        <v>45769.07</v>
      </c>
      <c r="AJ29" s="69">
        <f t="shared" si="34"/>
        <v>-45769.07</v>
      </c>
      <c r="AK29" s="69">
        <f t="shared" si="35"/>
        <v>7114.93</v>
      </c>
      <c r="AL29" s="238">
        <f t="shared" si="49"/>
        <v>0</v>
      </c>
      <c r="AM29" s="238">
        <f t="shared" si="50"/>
        <v>0</v>
      </c>
      <c r="AN29" s="238">
        <f t="shared" si="51"/>
        <v>0</v>
      </c>
      <c r="AO29" s="238">
        <f t="shared" si="52"/>
        <v>7114.93</v>
      </c>
      <c r="AP29" s="251">
        <f t="shared" si="53"/>
        <v>0</v>
      </c>
      <c r="AQ29" s="251">
        <f t="shared" si="54"/>
        <v>0</v>
      </c>
      <c r="AR29" s="251">
        <f t="shared" si="55"/>
        <v>0</v>
      </c>
      <c r="AS29" s="251">
        <f t="shared" si="56"/>
        <v>7114.93</v>
      </c>
      <c r="AT29" s="241">
        <f t="shared" si="36"/>
        <v>3923.59</v>
      </c>
      <c r="AU29" s="242">
        <f t="shared" si="37"/>
        <v>0</v>
      </c>
      <c r="AV29" s="241">
        <f t="shared" si="38"/>
        <v>0</v>
      </c>
      <c r="AW29" s="241">
        <f t="shared" si="39"/>
        <v>3191.35</v>
      </c>
      <c r="AX29" s="241">
        <f t="shared" si="40"/>
        <v>0</v>
      </c>
      <c r="AY29" s="241">
        <f t="shared" si="41"/>
        <v>0</v>
      </c>
      <c r="AZ29" s="243">
        <f t="shared" si="42"/>
        <v>0</v>
      </c>
      <c r="BA29" s="242">
        <f t="shared" si="43"/>
        <v>0</v>
      </c>
      <c r="BB29" s="242">
        <f t="shared" si="44"/>
        <v>0</v>
      </c>
      <c r="BC29" s="242">
        <f t="shared" si="45"/>
        <v>0</v>
      </c>
      <c r="BD29" s="242">
        <f t="shared" si="23"/>
        <v>0</v>
      </c>
      <c r="BE29" s="242"/>
      <c r="BF29" s="70">
        <f t="shared" si="46"/>
        <v>0</v>
      </c>
      <c r="BG29" s="1"/>
      <c r="BH29" s="1"/>
    </row>
    <row r="30" spans="1:60" ht="12.75" hidden="1" customHeight="1" x14ac:dyDescent="0.2">
      <c r="A30" s="65" t="s">
        <v>100</v>
      </c>
      <c r="B30" s="66" t="s">
        <v>101</v>
      </c>
      <c r="C30" s="151" t="s">
        <v>80</v>
      </c>
      <c r="D30" s="65">
        <v>5200</v>
      </c>
      <c r="E30" s="274"/>
      <c r="F30" s="275"/>
      <c r="G30" s="276">
        <f t="shared" si="27"/>
        <v>0</v>
      </c>
      <c r="H30" s="276">
        <f t="shared" si="28"/>
        <v>5200</v>
      </c>
      <c r="I30" s="277"/>
      <c r="J30" s="278"/>
      <c r="K30" s="153">
        <f t="shared" si="29"/>
        <v>0</v>
      </c>
      <c r="L30" s="154">
        <f t="shared" si="11"/>
        <v>5200</v>
      </c>
      <c r="M30" s="279"/>
      <c r="N30" s="280"/>
      <c r="O30" s="280"/>
      <c r="P30" s="155">
        <f t="shared" si="47"/>
        <v>0</v>
      </c>
      <c r="Q30" s="156">
        <f t="shared" si="48"/>
        <v>5200</v>
      </c>
      <c r="R30" s="283"/>
      <c r="S30" s="187"/>
      <c r="T30" s="187"/>
      <c r="U30" s="187">
        <v>2600</v>
      </c>
      <c r="V30" s="187"/>
      <c r="W30" s="187">
        <v>2200</v>
      </c>
      <c r="X30" s="187"/>
      <c r="Y30" s="187"/>
      <c r="Z30" s="187">
        <v>400</v>
      </c>
      <c r="AA30" s="187"/>
      <c r="AB30" s="187"/>
      <c r="AC30" s="306"/>
      <c r="AD30" s="306"/>
      <c r="AE30" s="67">
        <f t="shared" si="14"/>
        <v>0</v>
      </c>
      <c r="AF30" s="315">
        <v>6.87</v>
      </c>
      <c r="AG30" s="70">
        <f t="shared" si="31"/>
        <v>35724</v>
      </c>
      <c r="AH30" s="152">
        <f t="shared" si="32"/>
        <v>0</v>
      </c>
      <c r="AI30" s="68">
        <f t="shared" si="33"/>
        <v>0</v>
      </c>
      <c r="AJ30" s="69">
        <f t="shared" si="34"/>
        <v>0</v>
      </c>
      <c r="AK30" s="69">
        <f t="shared" si="35"/>
        <v>35724</v>
      </c>
      <c r="AL30" s="238">
        <f t="shared" si="49"/>
        <v>0</v>
      </c>
      <c r="AM30" s="238">
        <f t="shared" si="50"/>
        <v>0</v>
      </c>
      <c r="AN30" s="238">
        <f t="shared" si="51"/>
        <v>0</v>
      </c>
      <c r="AO30" s="238">
        <f t="shared" si="52"/>
        <v>35724</v>
      </c>
      <c r="AP30" s="251">
        <f t="shared" si="53"/>
        <v>0</v>
      </c>
      <c r="AQ30" s="251">
        <f t="shared" si="54"/>
        <v>0</v>
      </c>
      <c r="AR30" s="251">
        <f t="shared" si="55"/>
        <v>0</v>
      </c>
      <c r="AS30" s="251">
        <f t="shared" si="56"/>
        <v>35724</v>
      </c>
      <c r="AT30" s="241">
        <f t="shared" si="36"/>
        <v>0</v>
      </c>
      <c r="AU30" s="242">
        <f t="shared" si="37"/>
        <v>0</v>
      </c>
      <c r="AV30" s="241">
        <f t="shared" si="38"/>
        <v>17862</v>
      </c>
      <c r="AW30" s="241">
        <f t="shared" si="39"/>
        <v>0</v>
      </c>
      <c r="AX30" s="241">
        <f t="shared" si="40"/>
        <v>15114</v>
      </c>
      <c r="AY30" s="241">
        <f t="shared" si="41"/>
        <v>0</v>
      </c>
      <c r="AZ30" s="243">
        <f t="shared" si="42"/>
        <v>0</v>
      </c>
      <c r="BA30" s="242">
        <f t="shared" si="43"/>
        <v>2748</v>
      </c>
      <c r="BB30" s="242">
        <f t="shared" si="44"/>
        <v>0</v>
      </c>
      <c r="BC30" s="242">
        <f t="shared" si="45"/>
        <v>0</v>
      </c>
      <c r="BD30" s="242">
        <f t="shared" si="23"/>
        <v>0</v>
      </c>
      <c r="BE30" s="242"/>
      <c r="BF30" s="70">
        <f t="shared" si="46"/>
        <v>0</v>
      </c>
      <c r="BG30" s="1"/>
      <c r="BH30" s="1"/>
    </row>
    <row r="31" spans="1:60" ht="25.5" hidden="1" customHeight="1" x14ac:dyDescent="0.2">
      <c r="A31" s="65" t="s">
        <v>102</v>
      </c>
      <c r="B31" s="66" t="s">
        <v>103</v>
      </c>
      <c r="C31" s="151" t="s">
        <v>104</v>
      </c>
      <c r="D31" s="65">
        <v>400</v>
      </c>
      <c r="E31" s="274"/>
      <c r="F31" s="275"/>
      <c r="G31" s="276">
        <f t="shared" si="27"/>
        <v>0</v>
      </c>
      <c r="H31" s="276">
        <f t="shared" si="28"/>
        <v>400</v>
      </c>
      <c r="I31" s="277"/>
      <c r="J31" s="278"/>
      <c r="K31" s="153">
        <f t="shared" si="29"/>
        <v>0</v>
      </c>
      <c r="L31" s="154">
        <f t="shared" si="11"/>
        <v>400</v>
      </c>
      <c r="M31" s="279"/>
      <c r="N31" s="280"/>
      <c r="O31" s="280"/>
      <c r="P31" s="155">
        <f t="shared" si="47"/>
        <v>0</v>
      </c>
      <c r="Q31" s="156">
        <f t="shared" si="48"/>
        <v>400</v>
      </c>
      <c r="R31" s="283"/>
      <c r="S31" s="187">
        <v>72</v>
      </c>
      <c r="T31" s="187">
        <f t="shared" ref="T31:T35" si="57">D31*0.37</f>
        <v>148</v>
      </c>
      <c r="U31" s="187">
        <v>48.64</v>
      </c>
      <c r="V31" s="187"/>
      <c r="W31" s="187">
        <v>100</v>
      </c>
      <c r="X31" s="187">
        <v>31.360000000000014</v>
      </c>
      <c r="Y31" s="187"/>
      <c r="Z31" s="187"/>
      <c r="AA31" s="187"/>
      <c r="AB31" s="187"/>
      <c r="AC31" s="306"/>
      <c r="AD31" s="306"/>
      <c r="AE31" s="67">
        <f t="shared" si="14"/>
        <v>0</v>
      </c>
      <c r="AF31" s="315">
        <v>68.22</v>
      </c>
      <c r="AG31" s="70">
        <f t="shared" si="31"/>
        <v>27288</v>
      </c>
      <c r="AH31" s="152">
        <f t="shared" si="32"/>
        <v>0</v>
      </c>
      <c r="AI31" s="68">
        <f t="shared" si="33"/>
        <v>0</v>
      </c>
      <c r="AJ31" s="69">
        <f t="shared" si="34"/>
        <v>0</v>
      </c>
      <c r="AK31" s="69">
        <f t="shared" si="35"/>
        <v>27288</v>
      </c>
      <c r="AL31" s="238">
        <f t="shared" si="49"/>
        <v>0</v>
      </c>
      <c r="AM31" s="238">
        <f t="shared" si="50"/>
        <v>0</v>
      </c>
      <c r="AN31" s="238">
        <f t="shared" si="51"/>
        <v>0</v>
      </c>
      <c r="AO31" s="238">
        <f t="shared" si="52"/>
        <v>27288</v>
      </c>
      <c r="AP31" s="251">
        <f t="shared" si="53"/>
        <v>0</v>
      </c>
      <c r="AQ31" s="251">
        <f t="shared" si="54"/>
        <v>0</v>
      </c>
      <c r="AR31" s="251">
        <f t="shared" si="55"/>
        <v>0</v>
      </c>
      <c r="AS31" s="251">
        <f t="shared" si="56"/>
        <v>27288</v>
      </c>
      <c r="AT31" s="241">
        <f t="shared" si="36"/>
        <v>4911.84</v>
      </c>
      <c r="AU31" s="242">
        <f t="shared" si="37"/>
        <v>10096.56</v>
      </c>
      <c r="AV31" s="241">
        <f t="shared" si="38"/>
        <v>3318.22</v>
      </c>
      <c r="AW31" s="241">
        <f t="shared" si="39"/>
        <v>0</v>
      </c>
      <c r="AX31" s="241">
        <f t="shared" si="40"/>
        <v>6822</v>
      </c>
      <c r="AY31" s="241">
        <f t="shared" si="41"/>
        <v>2139.38</v>
      </c>
      <c r="AZ31" s="243">
        <f t="shared" si="42"/>
        <v>0</v>
      </c>
      <c r="BA31" s="242">
        <f t="shared" si="43"/>
        <v>0</v>
      </c>
      <c r="BB31" s="242">
        <f t="shared" si="44"/>
        <v>0</v>
      </c>
      <c r="BC31" s="242">
        <f t="shared" si="45"/>
        <v>0</v>
      </c>
      <c r="BD31" s="242">
        <f t="shared" si="23"/>
        <v>0</v>
      </c>
      <c r="BE31" s="242"/>
      <c r="BF31" s="70">
        <f t="shared" si="46"/>
        <v>0</v>
      </c>
      <c r="BG31" s="1"/>
      <c r="BH31" s="1"/>
    </row>
    <row r="32" spans="1:60" ht="12.75" hidden="1" customHeight="1" x14ac:dyDescent="0.2">
      <c r="A32" s="65" t="s">
        <v>105</v>
      </c>
      <c r="B32" s="66" t="s">
        <v>106</v>
      </c>
      <c r="C32" s="151" t="s">
        <v>104</v>
      </c>
      <c r="D32" s="65">
        <v>320</v>
      </c>
      <c r="E32" s="274"/>
      <c r="F32" s="275"/>
      <c r="G32" s="276">
        <f t="shared" si="27"/>
        <v>0</v>
      </c>
      <c r="H32" s="276">
        <f t="shared" si="28"/>
        <v>320</v>
      </c>
      <c r="I32" s="277"/>
      <c r="J32" s="278"/>
      <c r="K32" s="153">
        <f t="shared" si="29"/>
        <v>0</v>
      </c>
      <c r="L32" s="154">
        <f t="shared" si="11"/>
        <v>320</v>
      </c>
      <c r="M32" s="279"/>
      <c r="N32" s="280">
        <v>14.94</v>
      </c>
      <c r="O32" s="280"/>
      <c r="P32" s="155">
        <f t="shared" si="47"/>
        <v>14.94</v>
      </c>
      <c r="Q32" s="156">
        <f t="shared" si="48"/>
        <v>334.94</v>
      </c>
      <c r="R32" s="283" t="s">
        <v>422</v>
      </c>
      <c r="S32" s="187">
        <v>57.6</v>
      </c>
      <c r="T32" s="187">
        <f t="shared" si="57"/>
        <v>118.4</v>
      </c>
      <c r="U32" s="187">
        <v>38.911999999999999</v>
      </c>
      <c r="V32" s="187"/>
      <c r="W32" s="187">
        <v>100</v>
      </c>
      <c r="X32" s="187">
        <v>5.0879999999999654</v>
      </c>
      <c r="Y32" s="187"/>
      <c r="Z32" s="187"/>
      <c r="AA32" s="187"/>
      <c r="AB32" s="187">
        <v>14.94</v>
      </c>
      <c r="AC32" s="306"/>
      <c r="AD32" s="306"/>
      <c r="AE32" s="67">
        <f t="shared" si="14"/>
        <v>-1.7763568394002505E-15</v>
      </c>
      <c r="AF32" s="315">
        <v>94.64</v>
      </c>
      <c r="AG32" s="70">
        <f t="shared" si="31"/>
        <v>30284.799999999999</v>
      </c>
      <c r="AH32" s="152">
        <f t="shared" si="32"/>
        <v>0</v>
      </c>
      <c r="AI32" s="68">
        <f t="shared" si="33"/>
        <v>0</v>
      </c>
      <c r="AJ32" s="69">
        <f t="shared" si="34"/>
        <v>0</v>
      </c>
      <c r="AK32" s="69">
        <f t="shared" si="35"/>
        <v>30284.799999999999</v>
      </c>
      <c r="AL32" s="238">
        <f t="shared" si="49"/>
        <v>0</v>
      </c>
      <c r="AM32" s="238">
        <f t="shared" si="50"/>
        <v>0</v>
      </c>
      <c r="AN32" s="238">
        <f t="shared" si="51"/>
        <v>0</v>
      </c>
      <c r="AO32" s="238">
        <f t="shared" si="52"/>
        <v>30284.799999999999</v>
      </c>
      <c r="AP32" s="251">
        <f t="shared" si="53"/>
        <v>1413.92</v>
      </c>
      <c r="AQ32" s="251">
        <f t="shared" si="54"/>
        <v>0</v>
      </c>
      <c r="AR32" s="251">
        <f t="shared" si="55"/>
        <v>1413.92</v>
      </c>
      <c r="AS32" s="251">
        <f t="shared" si="56"/>
        <v>31698.720000000001</v>
      </c>
      <c r="AT32" s="241">
        <f t="shared" si="36"/>
        <v>5451.26</v>
      </c>
      <c r="AU32" s="242">
        <f t="shared" si="37"/>
        <v>11205.38</v>
      </c>
      <c r="AV32" s="241">
        <f t="shared" si="38"/>
        <v>3682.63</v>
      </c>
      <c r="AW32" s="241">
        <f t="shared" si="39"/>
        <v>0</v>
      </c>
      <c r="AX32" s="241">
        <f t="shared" si="40"/>
        <v>9464</v>
      </c>
      <c r="AY32" s="241">
        <f t="shared" si="41"/>
        <v>481.53</v>
      </c>
      <c r="AZ32" s="243">
        <f t="shared" si="42"/>
        <v>0</v>
      </c>
      <c r="BA32" s="242">
        <f t="shared" si="43"/>
        <v>0</v>
      </c>
      <c r="BB32" s="242">
        <f t="shared" si="44"/>
        <v>0</v>
      </c>
      <c r="BC32" s="242">
        <f t="shared" si="45"/>
        <v>1413.92</v>
      </c>
      <c r="BD32" s="242">
        <f t="shared" si="23"/>
        <v>0</v>
      </c>
      <c r="BE32" s="242"/>
      <c r="BF32" s="70">
        <f t="shared" si="46"/>
        <v>0</v>
      </c>
      <c r="BG32" s="1"/>
      <c r="BH32" s="1"/>
    </row>
    <row r="33" spans="1:60" ht="12.75" hidden="1" customHeight="1" x14ac:dyDescent="0.2">
      <c r="A33" s="65" t="s">
        <v>107</v>
      </c>
      <c r="B33" s="66" t="s">
        <v>108</v>
      </c>
      <c r="C33" s="151" t="s">
        <v>104</v>
      </c>
      <c r="D33" s="65">
        <v>400</v>
      </c>
      <c r="E33" s="274"/>
      <c r="F33" s="275"/>
      <c r="G33" s="276">
        <f t="shared" si="27"/>
        <v>0</v>
      </c>
      <c r="H33" s="276">
        <f t="shared" si="28"/>
        <v>400</v>
      </c>
      <c r="I33" s="277"/>
      <c r="J33" s="278"/>
      <c r="K33" s="153">
        <f t="shared" si="29"/>
        <v>0</v>
      </c>
      <c r="L33" s="154">
        <f t="shared" si="11"/>
        <v>400</v>
      </c>
      <c r="M33" s="279"/>
      <c r="N33" s="280"/>
      <c r="O33" s="280"/>
      <c r="P33" s="155">
        <f t="shared" si="47"/>
        <v>0</v>
      </c>
      <c r="Q33" s="156">
        <f t="shared" si="48"/>
        <v>400</v>
      </c>
      <c r="R33" s="283"/>
      <c r="S33" s="187">
        <v>72</v>
      </c>
      <c r="T33" s="187">
        <f t="shared" si="57"/>
        <v>148</v>
      </c>
      <c r="U33" s="187">
        <v>48.64</v>
      </c>
      <c r="V33" s="187"/>
      <c r="W33" s="187">
        <v>100</v>
      </c>
      <c r="X33" s="187">
        <v>31.360000000000014</v>
      </c>
      <c r="Y33" s="187"/>
      <c r="Z33" s="187"/>
      <c r="AA33" s="187"/>
      <c r="AB33" s="187"/>
      <c r="AC33" s="306"/>
      <c r="AD33" s="306"/>
      <c r="AE33" s="67">
        <f t="shared" si="14"/>
        <v>0</v>
      </c>
      <c r="AF33" s="315">
        <v>28.06</v>
      </c>
      <c r="AG33" s="70">
        <f t="shared" si="31"/>
        <v>11224</v>
      </c>
      <c r="AH33" s="152">
        <f t="shared" si="32"/>
        <v>0</v>
      </c>
      <c r="AI33" s="68">
        <f t="shared" si="33"/>
        <v>0</v>
      </c>
      <c r="AJ33" s="69">
        <f t="shared" si="34"/>
        <v>0</v>
      </c>
      <c r="AK33" s="69">
        <f t="shared" si="35"/>
        <v>11224</v>
      </c>
      <c r="AL33" s="238">
        <f t="shared" si="49"/>
        <v>0</v>
      </c>
      <c r="AM33" s="238">
        <f t="shared" si="50"/>
        <v>0</v>
      </c>
      <c r="AN33" s="238">
        <f t="shared" si="51"/>
        <v>0</v>
      </c>
      <c r="AO33" s="238">
        <f t="shared" si="52"/>
        <v>11224</v>
      </c>
      <c r="AP33" s="251">
        <f t="shared" si="53"/>
        <v>0</v>
      </c>
      <c r="AQ33" s="251">
        <f t="shared" si="54"/>
        <v>0</v>
      </c>
      <c r="AR33" s="251">
        <f t="shared" si="55"/>
        <v>0</v>
      </c>
      <c r="AS33" s="251">
        <f t="shared" si="56"/>
        <v>11224</v>
      </c>
      <c r="AT33" s="241">
        <f t="shared" si="36"/>
        <v>2020.32</v>
      </c>
      <c r="AU33" s="242">
        <f t="shared" si="37"/>
        <v>4152.88</v>
      </c>
      <c r="AV33" s="241">
        <f t="shared" si="38"/>
        <v>1364.84</v>
      </c>
      <c r="AW33" s="241">
        <f t="shared" si="39"/>
        <v>0</v>
      </c>
      <c r="AX33" s="241">
        <f t="shared" si="40"/>
        <v>2806</v>
      </c>
      <c r="AY33" s="241">
        <f t="shared" si="41"/>
        <v>879.96</v>
      </c>
      <c r="AZ33" s="243">
        <f t="shared" si="42"/>
        <v>0</v>
      </c>
      <c r="BA33" s="242">
        <f t="shared" si="43"/>
        <v>0</v>
      </c>
      <c r="BB33" s="242">
        <f t="shared" si="44"/>
        <v>0</v>
      </c>
      <c r="BC33" s="242">
        <f t="shared" si="45"/>
        <v>0</v>
      </c>
      <c r="BD33" s="242">
        <f t="shared" si="23"/>
        <v>0</v>
      </c>
      <c r="BE33" s="242"/>
      <c r="BF33" s="70">
        <f t="shared" si="46"/>
        <v>0</v>
      </c>
      <c r="BG33" s="1"/>
      <c r="BH33" s="1"/>
    </row>
    <row r="34" spans="1:60" ht="25.5" hidden="1" customHeight="1" x14ac:dyDescent="0.2">
      <c r="A34" s="65" t="s">
        <v>109</v>
      </c>
      <c r="B34" s="66" t="s">
        <v>110</v>
      </c>
      <c r="C34" s="151" t="s">
        <v>104</v>
      </c>
      <c r="D34" s="65">
        <v>400</v>
      </c>
      <c r="E34" s="274"/>
      <c r="F34" s="275"/>
      <c r="G34" s="276">
        <f t="shared" si="27"/>
        <v>0</v>
      </c>
      <c r="H34" s="276">
        <f t="shared" si="28"/>
        <v>400</v>
      </c>
      <c r="I34" s="277"/>
      <c r="J34" s="278"/>
      <c r="K34" s="153">
        <f t="shared" si="29"/>
        <v>0</v>
      </c>
      <c r="L34" s="154">
        <f t="shared" si="11"/>
        <v>400</v>
      </c>
      <c r="M34" s="279"/>
      <c r="N34" s="280"/>
      <c r="O34" s="280"/>
      <c r="P34" s="155">
        <f t="shared" si="47"/>
        <v>0</v>
      </c>
      <c r="Q34" s="156">
        <f t="shared" si="48"/>
        <v>400</v>
      </c>
      <c r="R34" s="283"/>
      <c r="S34" s="187">
        <v>72</v>
      </c>
      <c r="T34" s="187">
        <f t="shared" si="57"/>
        <v>148</v>
      </c>
      <c r="U34" s="187">
        <v>48.64</v>
      </c>
      <c r="V34" s="187"/>
      <c r="W34" s="187">
        <v>100</v>
      </c>
      <c r="X34" s="187">
        <v>31.360000000000014</v>
      </c>
      <c r="Y34" s="187"/>
      <c r="Z34" s="187"/>
      <c r="AA34" s="187"/>
      <c r="AB34" s="187"/>
      <c r="AC34" s="306"/>
      <c r="AD34" s="306"/>
      <c r="AE34" s="67">
        <f t="shared" si="14"/>
        <v>0</v>
      </c>
      <c r="AF34" s="315">
        <v>27.53</v>
      </c>
      <c r="AG34" s="70">
        <f t="shared" si="31"/>
        <v>11012</v>
      </c>
      <c r="AH34" s="152">
        <f t="shared" si="32"/>
        <v>0</v>
      </c>
      <c r="AI34" s="68">
        <f t="shared" si="33"/>
        <v>0</v>
      </c>
      <c r="AJ34" s="69">
        <f t="shared" si="34"/>
        <v>0</v>
      </c>
      <c r="AK34" s="69">
        <f t="shared" si="35"/>
        <v>11012</v>
      </c>
      <c r="AL34" s="238">
        <f t="shared" si="49"/>
        <v>0</v>
      </c>
      <c r="AM34" s="238">
        <f t="shared" si="50"/>
        <v>0</v>
      </c>
      <c r="AN34" s="238">
        <f t="shared" si="51"/>
        <v>0</v>
      </c>
      <c r="AO34" s="238">
        <f t="shared" si="52"/>
        <v>11012</v>
      </c>
      <c r="AP34" s="251">
        <f t="shared" si="53"/>
        <v>0</v>
      </c>
      <c r="AQ34" s="251">
        <f t="shared" si="54"/>
        <v>0</v>
      </c>
      <c r="AR34" s="251">
        <f t="shared" si="55"/>
        <v>0</v>
      </c>
      <c r="AS34" s="251">
        <f t="shared" si="56"/>
        <v>11012</v>
      </c>
      <c r="AT34" s="241">
        <f t="shared" si="36"/>
        <v>1982.16</v>
      </c>
      <c r="AU34" s="242">
        <f t="shared" si="37"/>
        <v>4074.44</v>
      </c>
      <c r="AV34" s="241">
        <f t="shared" si="38"/>
        <v>1339.06</v>
      </c>
      <c r="AW34" s="241">
        <f t="shared" si="39"/>
        <v>0</v>
      </c>
      <c r="AX34" s="241">
        <f t="shared" si="40"/>
        <v>2753</v>
      </c>
      <c r="AY34" s="241">
        <f t="shared" si="41"/>
        <v>863.34</v>
      </c>
      <c r="AZ34" s="243">
        <f t="shared" si="42"/>
        <v>0</v>
      </c>
      <c r="BA34" s="242">
        <f t="shared" si="43"/>
        <v>0</v>
      </c>
      <c r="BB34" s="242">
        <f t="shared" si="44"/>
        <v>0</v>
      </c>
      <c r="BC34" s="242">
        <f t="shared" si="45"/>
        <v>0</v>
      </c>
      <c r="BD34" s="242">
        <f t="shared" si="23"/>
        <v>0</v>
      </c>
      <c r="BE34" s="242"/>
      <c r="BF34" s="70">
        <f t="shared" si="46"/>
        <v>0</v>
      </c>
      <c r="BG34" s="1"/>
      <c r="BH34" s="1"/>
    </row>
    <row r="35" spans="1:60" ht="12.75" hidden="1" customHeight="1" x14ac:dyDescent="0.2">
      <c r="A35" s="65" t="s">
        <v>111</v>
      </c>
      <c r="B35" s="66" t="s">
        <v>112</v>
      </c>
      <c r="C35" s="151" t="s">
        <v>80</v>
      </c>
      <c r="D35" s="65">
        <v>1000</v>
      </c>
      <c r="E35" s="274"/>
      <c r="F35" s="275"/>
      <c r="G35" s="276">
        <f t="shared" si="27"/>
        <v>0</v>
      </c>
      <c r="H35" s="276">
        <f t="shared" si="28"/>
        <v>1000</v>
      </c>
      <c r="I35" s="277"/>
      <c r="J35" s="278"/>
      <c r="K35" s="153">
        <f t="shared" si="29"/>
        <v>0</v>
      </c>
      <c r="L35" s="154">
        <f t="shared" si="11"/>
        <v>1000</v>
      </c>
      <c r="M35" s="279"/>
      <c r="N35" s="280"/>
      <c r="O35" s="280"/>
      <c r="P35" s="155">
        <f t="shared" si="47"/>
        <v>0</v>
      </c>
      <c r="Q35" s="156">
        <f t="shared" si="48"/>
        <v>1000</v>
      </c>
      <c r="R35" s="283"/>
      <c r="S35" s="187">
        <v>180</v>
      </c>
      <c r="T35" s="187">
        <f t="shared" si="57"/>
        <v>370</v>
      </c>
      <c r="U35" s="187">
        <v>121.6</v>
      </c>
      <c r="V35" s="187"/>
      <c r="W35" s="187">
        <v>300</v>
      </c>
      <c r="X35" s="187">
        <v>28.399999999999977</v>
      </c>
      <c r="Y35" s="187"/>
      <c r="Z35" s="187"/>
      <c r="AA35" s="187"/>
      <c r="AB35" s="187"/>
      <c r="AC35" s="306"/>
      <c r="AD35" s="306"/>
      <c r="AE35" s="67">
        <f t="shared" si="14"/>
        <v>0</v>
      </c>
      <c r="AF35" s="315">
        <v>15.41</v>
      </c>
      <c r="AG35" s="70">
        <f t="shared" si="31"/>
        <v>15410</v>
      </c>
      <c r="AH35" s="152">
        <f t="shared" si="32"/>
        <v>0</v>
      </c>
      <c r="AI35" s="68">
        <f t="shared" si="33"/>
        <v>0</v>
      </c>
      <c r="AJ35" s="69">
        <f t="shared" si="34"/>
        <v>0</v>
      </c>
      <c r="AK35" s="69">
        <f t="shared" si="35"/>
        <v>15410</v>
      </c>
      <c r="AL35" s="238">
        <f t="shared" si="49"/>
        <v>0</v>
      </c>
      <c r="AM35" s="238">
        <f t="shared" si="50"/>
        <v>0</v>
      </c>
      <c r="AN35" s="238">
        <f t="shared" si="51"/>
        <v>0</v>
      </c>
      <c r="AO35" s="238">
        <f t="shared" si="52"/>
        <v>15410</v>
      </c>
      <c r="AP35" s="251">
        <f t="shared" si="53"/>
        <v>0</v>
      </c>
      <c r="AQ35" s="251">
        <f t="shared" si="54"/>
        <v>0</v>
      </c>
      <c r="AR35" s="251">
        <f t="shared" si="55"/>
        <v>0</v>
      </c>
      <c r="AS35" s="251">
        <f t="shared" si="56"/>
        <v>15410</v>
      </c>
      <c r="AT35" s="241">
        <f t="shared" si="36"/>
        <v>2773.8</v>
      </c>
      <c r="AU35" s="242">
        <f t="shared" si="37"/>
        <v>5701.7</v>
      </c>
      <c r="AV35" s="241">
        <f t="shared" si="38"/>
        <v>1873.86</v>
      </c>
      <c r="AW35" s="241">
        <f t="shared" si="39"/>
        <v>0</v>
      </c>
      <c r="AX35" s="241">
        <f t="shared" si="40"/>
        <v>4623</v>
      </c>
      <c r="AY35" s="241">
        <f t="shared" si="41"/>
        <v>437.64</v>
      </c>
      <c r="AZ35" s="243">
        <f t="shared" si="42"/>
        <v>0</v>
      </c>
      <c r="BA35" s="242">
        <f t="shared" si="43"/>
        <v>0</v>
      </c>
      <c r="BB35" s="242">
        <f t="shared" si="44"/>
        <v>0</v>
      </c>
      <c r="BC35" s="242">
        <f t="shared" si="45"/>
        <v>0</v>
      </c>
      <c r="BD35" s="242">
        <f t="shared" si="23"/>
        <v>0</v>
      </c>
      <c r="BE35" s="242"/>
      <c r="BF35" s="70">
        <f t="shared" si="46"/>
        <v>0</v>
      </c>
      <c r="BG35" s="1"/>
      <c r="BH35" s="1"/>
    </row>
    <row r="36" spans="1:60" ht="38.25" hidden="1" customHeight="1" x14ac:dyDescent="0.2">
      <c r="A36" s="65" t="s">
        <v>113</v>
      </c>
      <c r="B36" s="66" t="s">
        <v>114</v>
      </c>
      <c r="C36" s="151" t="s">
        <v>115</v>
      </c>
      <c r="D36" s="65"/>
      <c r="E36" s="274">
        <v>99.9</v>
      </c>
      <c r="F36" s="275"/>
      <c r="G36" s="276">
        <f t="shared" si="27"/>
        <v>99.9</v>
      </c>
      <c r="H36" s="276">
        <f t="shared" si="28"/>
        <v>99.9</v>
      </c>
      <c r="I36" s="277"/>
      <c r="J36" s="278"/>
      <c r="K36" s="153">
        <f>I36-J36</f>
        <v>0</v>
      </c>
      <c r="L36" s="154">
        <f t="shared" si="11"/>
        <v>99.9</v>
      </c>
      <c r="M36" s="279"/>
      <c r="N36" s="280"/>
      <c r="O36" s="280"/>
      <c r="P36" s="155">
        <f t="shared" si="47"/>
        <v>0</v>
      </c>
      <c r="Q36" s="156">
        <f t="shared" si="48"/>
        <v>99.9</v>
      </c>
      <c r="R36" s="283"/>
      <c r="S36" s="188"/>
      <c r="T36" s="189"/>
      <c r="U36" s="187"/>
      <c r="V36" s="187">
        <v>99.9</v>
      </c>
      <c r="W36" s="187"/>
      <c r="X36" s="187"/>
      <c r="Y36" s="187"/>
      <c r="Z36" s="187"/>
      <c r="AA36" s="187"/>
      <c r="AB36" s="187"/>
      <c r="AC36" s="306"/>
      <c r="AD36" s="306"/>
      <c r="AE36" s="67">
        <f t="shared" si="14"/>
        <v>0</v>
      </c>
      <c r="AF36" s="315">
        <v>840.04280476379995</v>
      </c>
      <c r="AG36" s="70">
        <f t="shared" si="31"/>
        <v>0</v>
      </c>
      <c r="AH36" s="152">
        <f t="shared" si="32"/>
        <v>83920.28</v>
      </c>
      <c r="AI36" s="68">
        <f t="shared" si="33"/>
        <v>0</v>
      </c>
      <c r="AJ36" s="69">
        <f t="shared" si="34"/>
        <v>83920.28</v>
      </c>
      <c r="AK36" s="69">
        <f t="shared" si="35"/>
        <v>83920.28</v>
      </c>
      <c r="AL36" s="238">
        <f t="shared" si="49"/>
        <v>0</v>
      </c>
      <c r="AM36" s="238">
        <f t="shared" si="50"/>
        <v>0</v>
      </c>
      <c r="AN36" s="238">
        <f t="shared" si="51"/>
        <v>0</v>
      </c>
      <c r="AO36" s="238">
        <f t="shared" si="52"/>
        <v>83920.28</v>
      </c>
      <c r="AP36" s="251">
        <f t="shared" si="53"/>
        <v>0</v>
      </c>
      <c r="AQ36" s="251">
        <f t="shared" si="54"/>
        <v>0</v>
      </c>
      <c r="AR36" s="251">
        <f t="shared" si="55"/>
        <v>0</v>
      </c>
      <c r="AS36" s="251">
        <f t="shared" si="56"/>
        <v>83920.28</v>
      </c>
      <c r="AT36" s="241">
        <f t="shared" si="36"/>
        <v>0</v>
      </c>
      <c r="AU36" s="242">
        <f t="shared" si="37"/>
        <v>0</v>
      </c>
      <c r="AV36" s="241">
        <f t="shared" si="38"/>
        <v>0</v>
      </c>
      <c r="AW36" s="241">
        <f t="shared" si="39"/>
        <v>83920.28</v>
      </c>
      <c r="AX36" s="241">
        <f t="shared" si="40"/>
        <v>0</v>
      </c>
      <c r="AY36" s="241">
        <f t="shared" si="41"/>
        <v>0</v>
      </c>
      <c r="AZ36" s="243">
        <f t="shared" si="42"/>
        <v>0</v>
      </c>
      <c r="BA36" s="242">
        <f t="shared" si="43"/>
        <v>0</v>
      </c>
      <c r="BB36" s="242">
        <f t="shared" si="44"/>
        <v>0</v>
      </c>
      <c r="BC36" s="242">
        <f t="shared" si="45"/>
        <v>0</v>
      </c>
      <c r="BD36" s="242">
        <f t="shared" si="23"/>
        <v>0</v>
      </c>
      <c r="BE36" s="242"/>
      <c r="BF36" s="70">
        <f t="shared" si="46"/>
        <v>0</v>
      </c>
      <c r="BG36" s="1"/>
      <c r="BH36" s="1"/>
    </row>
    <row r="37" spans="1:60" ht="51" hidden="1" customHeight="1" x14ac:dyDescent="0.2">
      <c r="A37" s="65" t="s">
        <v>116</v>
      </c>
      <c r="B37" s="66" t="s">
        <v>117</v>
      </c>
      <c r="C37" s="151" t="s">
        <v>118</v>
      </c>
      <c r="D37" s="65"/>
      <c r="E37" s="274">
        <v>144</v>
      </c>
      <c r="F37" s="275"/>
      <c r="G37" s="276">
        <f t="shared" si="27"/>
        <v>144</v>
      </c>
      <c r="H37" s="276">
        <f t="shared" si="28"/>
        <v>144</v>
      </c>
      <c r="I37" s="277"/>
      <c r="J37" s="278"/>
      <c r="K37" s="153">
        <f>I37-J37</f>
        <v>0</v>
      </c>
      <c r="L37" s="154">
        <f t="shared" si="11"/>
        <v>144</v>
      </c>
      <c r="M37" s="279"/>
      <c r="N37" s="280"/>
      <c r="O37" s="280"/>
      <c r="P37" s="155">
        <f t="shared" si="47"/>
        <v>0</v>
      </c>
      <c r="Q37" s="156">
        <f t="shared" si="48"/>
        <v>144</v>
      </c>
      <c r="R37" s="283"/>
      <c r="S37" s="187"/>
      <c r="T37" s="187"/>
      <c r="U37" s="187"/>
      <c r="V37" s="187">
        <v>68</v>
      </c>
      <c r="W37" s="187">
        <v>20</v>
      </c>
      <c r="X37" s="187"/>
      <c r="Y37" s="187">
        <v>30</v>
      </c>
      <c r="Z37" s="187">
        <v>6</v>
      </c>
      <c r="AA37" s="187">
        <v>6</v>
      </c>
      <c r="AB37" s="187">
        <v>6</v>
      </c>
      <c r="AC37" s="306"/>
      <c r="AD37" s="306"/>
      <c r="AE37" s="67">
        <f t="shared" si="14"/>
        <v>8</v>
      </c>
      <c r="AF37" s="315">
        <v>498.77132338000001</v>
      </c>
      <c r="AG37" s="70">
        <f t="shared" si="31"/>
        <v>0</v>
      </c>
      <c r="AH37" s="152">
        <f t="shared" si="32"/>
        <v>71823.070000000007</v>
      </c>
      <c r="AI37" s="68">
        <f t="shared" si="33"/>
        <v>0</v>
      </c>
      <c r="AJ37" s="69">
        <f t="shared" si="34"/>
        <v>71823.070000000007</v>
      </c>
      <c r="AK37" s="69">
        <f t="shared" si="35"/>
        <v>71823.070000000007</v>
      </c>
      <c r="AL37" s="238">
        <f t="shared" si="49"/>
        <v>0</v>
      </c>
      <c r="AM37" s="238">
        <f t="shared" si="50"/>
        <v>0</v>
      </c>
      <c r="AN37" s="238">
        <f t="shared" si="51"/>
        <v>0</v>
      </c>
      <c r="AO37" s="238">
        <f t="shared" si="52"/>
        <v>71823.070000000007</v>
      </c>
      <c r="AP37" s="251">
        <f t="shared" si="53"/>
        <v>0</v>
      </c>
      <c r="AQ37" s="251">
        <f t="shared" si="54"/>
        <v>0</v>
      </c>
      <c r="AR37" s="251">
        <f t="shared" si="55"/>
        <v>0</v>
      </c>
      <c r="AS37" s="251">
        <f t="shared" si="56"/>
        <v>71823.070000000007</v>
      </c>
      <c r="AT37" s="241">
        <f t="shared" si="36"/>
        <v>0</v>
      </c>
      <c r="AU37" s="242">
        <f t="shared" si="37"/>
        <v>0</v>
      </c>
      <c r="AV37" s="241">
        <f t="shared" si="38"/>
        <v>0</v>
      </c>
      <c r="AW37" s="241">
        <f t="shared" si="39"/>
        <v>33916.449999999997</v>
      </c>
      <c r="AX37" s="241">
        <f t="shared" si="40"/>
        <v>9975.43</v>
      </c>
      <c r="AY37" s="241">
        <f t="shared" si="41"/>
        <v>0</v>
      </c>
      <c r="AZ37" s="243">
        <f t="shared" si="42"/>
        <v>14963.14</v>
      </c>
      <c r="BA37" s="242">
        <f t="shared" si="43"/>
        <v>2992.63</v>
      </c>
      <c r="BB37" s="242">
        <f t="shared" si="44"/>
        <v>2992.63</v>
      </c>
      <c r="BC37" s="242">
        <f t="shared" si="45"/>
        <v>2992.63</v>
      </c>
      <c r="BD37" s="242">
        <f t="shared" si="23"/>
        <v>0</v>
      </c>
      <c r="BE37" s="242"/>
      <c r="BF37" s="70">
        <f t="shared" si="46"/>
        <v>3990.17</v>
      </c>
      <c r="BG37" s="1"/>
      <c r="BH37" s="1"/>
    </row>
    <row r="38" spans="1:60" ht="38.25" hidden="1" customHeight="1" x14ac:dyDescent="0.2">
      <c r="A38" s="65" t="s">
        <v>119</v>
      </c>
      <c r="B38" s="66" t="s">
        <v>120</v>
      </c>
      <c r="C38" s="151" t="s">
        <v>121</v>
      </c>
      <c r="D38" s="65"/>
      <c r="E38" s="274">
        <v>40</v>
      </c>
      <c r="F38" s="275"/>
      <c r="G38" s="276">
        <f t="shared" si="27"/>
        <v>40</v>
      </c>
      <c r="H38" s="276">
        <f t="shared" si="28"/>
        <v>40</v>
      </c>
      <c r="I38" s="277"/>
      <c r="J38" s="278"/>
      <c r="K38" s="153">
        <f>I38-J38</f>
        <v>0</v>
      </c>
      <c r="L38" s="154">
        <f t="shared" si="11"/>
        <v>40</v>
      </c>
      <c r="M38" s="279"/>
      <c r="N38" s="280"/>
      <c r="O38" s="280"/>
      <c r="P38" s="155">
        <f t="shared" si="47"/>
        <v>0</v>
      </c>
      <c r="Q38" s="156">
        <f t="shared" si="48"/>
        <v>40</v>
      </c>
      <c r="R38" s="283"/>
      <c r="S38" s="187"/>
      <c r="T38" s="187"/>
      <c r="U38" s="187"/>
      <c r="V38" s="187">
        <v>20</v>
      </c>
      <c r="W38" s="187">
        <v>20</v>
      </c>
      <c r="X38" s="187">
        <v>0</v>
      </c>
      <c r="Y38" s="187"/>
      <c r="Z38" s="187"/>
      <c r="AA38" s="187"/>
      <c r="AB38" s="187"/>
      <c r="AC38" s="306"/>
      <c r="AD38" s="306"/>
      <c r="AE38" s="67">
        <f t="shared" si="14"/>
        <v>0</v>
      </c>
      <c r="AF38" s="315">
        <v>24.200527456599996</v>
      </c>
      <c r="AG38" s="70">
        <f t="shared" si="31"/>
        <v>0</v>
      </c>
      <c r="AH38" s="152">
        <f t="shared" si="32"/>
        <v>968.02</v>
      </c>
      <c r="AI38" s="68">
        <f t="shared" si="33"/>
        <v>0</v>
      </c>
      <c r="AJ38" s="69">
        <f t="shared" si="34"/>
        <v>968.02</v>
      </c>
      <c r="AK38" s="69">
        <f t="shared" si="35"/>
        <v>968.02</v>
      </c>
      <c r="AL38" s="238">
        <f t="shared" si="49"/>
        <v>0</v>
      </c>
      <c r="AM38" s="238">
        <f t="shared" si="50"/>
        <v>0</v>
      </c>
      <c r="AN38" s="238">
        <f t="shared" si="51"/>
        <v>0</v>
      </c>
      <c r="AO38" s="238">
        <f t="shared" si="52"/>
        <v>968.02</v>
      </c>
      <c r="AP38" s="251">
        <f t="shared" si="53"/>
        <v>0</v>
      </c>
      <c r="AQ38" s="251">
        <f t="shared" si="54"/>
        <v>0</v>
      </c>
      <c r="AR38" s="251">
        <f t="shared" si="55"/>
        <v>0</v>
      </c>
      <c r="AS38" s="251">
        <f t="shared" si="56"/>
        <v>968.02</v>
      </c>
      <c r="AT38" s="241">
        <f t="shared" si="36"/>
        <v>0</v>
      </c>
      <c r="AU38" s="242">
        <f t="shared" si="37"/>
        <v>0</v>
      </c>
      <c r="AV38" s="241">
        <f t="shared" si="38"/>
        <v>0</v>
      </c>
      <c r="AW38" s="241">
        <f t="shared" si="39"/>
        <v>484.01</v>
      </c>
      <c r="AX38" s="241">
        <f t="shared" si="40"/>
        <v>484.01</v>
      </c>
      <c r="AY38" s="241">
        <f t="shared" si="41"/>
        <v>0</v>
      </c>
      <c r="AZ38" s="243">
        <f t="shared" si="42"/>
        <v>0</v>
      </c>
      <c r="BA38" s="242">
        <f t="shared" si="43"/>
        <v>0</v>
      </c>
      <c r="BB38" s="242">
        <f t="shared" si="44"/>
        <v>0</v>
      </c>
      <c r="BC38" s="242">
        <f t="shared" si="45"/>
        <v>0</v>
      </c>
      <c r="BD38" s="242">
        <f t="shared" si="23"/>
        <v>0</v>
      </c>
      <c r="BE38" s="242"/>
      <c r="BF38" s="70">
        <f t="shared" si="46"/>
        <v>0</v>
      </c>
      <c r="BG38" s="1"/>
      <c r="BH38" s="1"/>
    </row>
    <row r="39" spans="1:60" ht="25.5" hidden="1" customHeight="1" x14ac:dyDescent="0.2">
      <c r="A39" s="65" t="s">
        <v>122</v>
      </c>
      <c r="B39" s="66" t="s">
        <v>123</v>
      </c>
      <c r="C39" s="151" t="s">
        <v>124</v>
      </c>
      <c r="D39" s="65"/>
      <c r="E39" s="274">
        <v>4017.6000000000004</v>
      </c>
      <c r="F39" s="275"/>
      <c r="G39" s="276">
        <f t="shared" si="27"/>
        <v>4017.6000000000004</v>
      </c>
      <c r="H39" s="276">
        <f t="shared" si="28"/>
        <v>4017.6000000000004</v>
      </c>
      <c r="I39" s="277"/>
      <c r="J39" s="278"/>
      <c r="K39" s="153">
        <f>I39-J39</f>
        <v>0</v>
      </c>
      <c r="L39" s="154">
        <f t="shared" si="11"/>
        <v>4017.6000000000004</v>
      </c>
      <c r="M39" s="279"/>
      <c r="N39" s="280"/>
      <c r="O39" s="280"/>
      <c r="P39" s="155">
        <f t="shared" si="47"/>
        <v>0</v>
      </c>
      <c r="Q39" s="156">
        <f t="shared" si="48"/>
        <v>4017.6000000000004</v>
      </c>
      <c r="R39" s="283"/>
      <c r="S39" s="187"/>
      <c r="T39" s="187"/>
      <c r="U39" s="187"/>
      <c r="V39" s="187">
        <v>2008.8</v>
      </c>
      <c r="W39" s="187">
        <f>E39-V39</f>
        <v>2008.8000000000004</v>
      </c>
      <c r="X39" s="187">
        <v>0</v>
      </c>
      <c r="Y39" s="187"/>
      <c r="Z39" s="187"/>
      <c r="AA39" s="187"/>
      <c r="AB39" s="187"/>
      <c r="AC39" s="306"/>
      <c r="AD39" s="306"/>
      <c r="AE39" s="67">
        <f t="shared" si="14"/>
        <v>0</v>
      </c>
      <c r="AF39" s="315">
        <v>8.0470027351999995</v>
      </c>
      <c r="AG39" s="70">
        <f t="shared" si="31"/>
        <v>0</v>
      </c>
      <c r="AH39" s="152">
        <f t="shared" si="32"/>
        <v>32329.64</v>
      </c>
      <c r="AI39" s="68">
        <f t="shared" si="33"/>
        <v>0</v>
      </c>
      <c r="AJ39" s="69">
        <f t="shared" si="34"/>
        <v>32329.64</v>
      </c>
      <c r="AK39" s="69">
        <f t="shared" si="35"/>
        <v>32329.64</v>
      </c>
      <c r="AL39" s="238">
        <f t="shared" si="49"/>
        <v>0</v>
      </c>
      <c r="AM39" s="238">
        <f t="shared" si="50"/>
        <v>0</v>
      </c>
      <c r="AN39" s="238">
        <f t="shared" si="51"/>
        <v>0</v>
      </c>
      <c r="AO39" s="238">
        <f t="shared" si="52"/>
        <v>32329.64</v>
      </c>
      <c r="AP39" s="251">
        <f t="shared" si="53"/>
        <v>0</v>
      </c>
      <c r="AQ39" s="251">
        <f t="shared" si="54"/>
        <v>0</v>
      </c>
      <c r="AR39" s="251">
        <f t="shared" si="55"/>
        <v>0</v>
      </c>
      <c r="AS39" s="251">
        <f t="shared" si="56"/>
        <v>32329.64</v>
      </c>
      <c r="AT39" s="241">
        <f t="shared" si="36"/>
        <v>0</v>
      </c>
      <c r="AU39" s="242">
        <f t="shared" si="37"/>
        <v>0</v>
      </c>
      <c r="AV39" s="241">
        <f t="shared" si="38"/>
        <v>0</v>
      </c>
      <c r="AW39" s="241">
        <f t="shared" si="39"/>
        <v>16164.82</v>
      </c>
      <c r="AX39" s="241">
        <f t="shared" si="40"/>
        <v>16164.82</v>
      </c>
      <c r="AY39" s="241">
        <f t="shared" si="41"/>
        <v>0</v>
      </c>
      <c r="AZ39" s="243">
        <f t="shared" si="42"/>
        <v>0</v>
      </c>
      <c r="BA39" s="242">
        <f t="shared" si="43"/>
        <v>0</v>
      </c>
      <c r="BB39" s="242">
        <f t="shared" si="44"/>
        <v>0</v>
      </c>
      <c r="BC39" s="242">
        <f t="shared" si="45"/>
        <v>0</v>
      </c>
      <c r="BD39" s="242">
        <f t="shared" si="23"/>
        <v>0</v>
      </c>
      <c r="BE39" s="242"/>
      <c r="BF39" s="70">
        <f t="shared" si="46"/>
        <v>0</v>
      </c>
      <c r="BG39" s="1"/>
      <c r="BH39" s="1"/>
    </row>
    <row r="40" spans="1:60" ht="12.75" hidden="1" customHeight="1" x14ac:dyDescent="0.2">
      <c r="A40" s="65" t="s">
        <v>125</v>
      </c>
      <c r="B40" s="66" t="s">
        <v>126</v>
      </c>
      <c r="C40" s="151" t="s">
        <v>80</v>
      </c>
      <c r="D40" s="65"/>
      <c r="E40" s="274">
        <v>156</v>
      </c>
      <c r="F40" s="275"/>
      <c r="G40" s="276">
        <f t="shared" si="27"/>
        <v>156</v>
      </c>
      <c r="H40" s="276">
        <f t="shared" si="28"/>
        <v>156</v>
      </c>
      <c r="I40" s="277"/>
      <c r="J40" s="278"/>
      <c r="K40" s="153">
        <f>I40-J40</f>
        <v>0</v>
      </c>
      <c r="L40" s="154">
        <f t="shared" si="11"/>
        <v>156</v>
      </c>
      <c r="M40" s="279"/>
      <c r="N40" s="280"/>
      <c r="O40" s="280"/>
      <c r="P40" s="155">
        <f t="shared" si="47"/>
        <v>0</v>
      </c>
      <c r="Q40" s="156">
        <f t="shared" si="48"/>
        <v>156</v>
      </c>
      <c r="R40" s="283"/>
      <c r="S40" s="187"/>
      <c r="T40" s="187"/>
      <c r="U40" s="187"/>
      <c r="V40" s="187">
        <v>156</v>
      </c>
      <c r="W40" s="187"/>
      <c r="X40" s="187"/>
      <c r="Y40" s="187"/>
      <c r="Z40" s="187"/>
      <c r="AA40" s="187"/>
      <c r="AB40" s="187"/>
      <c r="AC40" s="306"/>
      <c r="AD40" s="306"/>
      <c r="AE40" s="67">
        <f t="shared" si="14"/>
        <v>0</v>
      </c>
      <c r="AF40" s="315">
        <v>142.17958678880001</v>
      </c>
      <c r="AG40" s="70">
        <f t="shared" si="31"/>
        <v>0</v>
      </c>
      <c r="AH40" s="152">
        <f t="shared" si="32"/>
        <v>22180.02</v>
      </c>
      <c r="AI40" s="68">
        <f t="shared" si="33"/>
        <v>0</v>
      </c>
      <c r="AJ40" s="69">
        <f t="shared" si="34"/>
        <v>22180.02</v>
      </c>
      <c r="AK40" s="69">
        <f t="shared" si="35"/>
        <v>22180.02</v>
      </c>
      <c r="AL40" s="238">
        <f t="shared" si="49"/>
        <v>0</v>
      </c>
      <c r="AM40" s="238">
        <f t="shared" si="50"/>
        <v>0</v>
      </c>
      <c r="AN40" s="238">
        <f t="shared" si="51"/>
        <v>0</v>
      </c>
      <c r="AO40" s="238">
        <f t="shared" si="52"/>
        <v>22180.02</v>
      </c>
      <c r="AP40" s="251">
        <f t="shared" si="53"/>
        <v>0</v>
      </c>
      <c r="AQ40" s="251">
        <f t="shared" si="54"/>
        <v>0</v>
      </c>
      <c r="AR40" s="251">
        <f t="shared" si="55"/>
        <v>0</v>
      </c>
      <c r="AS40" s="251">
        <f t="shared" si="56"/>
        <v>22180.02</v>
      </c>
      <c r="AT40" s="241">
        <f t="shared" si="36"/>
        <v>0</v>
      </c>
      <c r="AU40" s="242">
        <f t="shared" si="37"/>
        <v>0</v>
      </c>
      <c r="AV40" s="241">
        <f t="shared" si="38"/>
        <v>0</v>
      </c>
      <c r="AW40" s="241">
        <f t="shared" si="39"/>
        <v>22180.02</v>
      </c>
      <c r="AX40" s="241">
        <f t="shared" si="40"/>
        <v>0</v>
      </c>
      <c r="AY40" s="241">
        <f t="shared" si="41"/>
        <v>0</v>
      </c>
      <c r="AZ40" s="243">
        <f t="shared" si="42"/>
        <v>0</v>
      </c>
      <c r="BA40" s="242">
        <f t="shared" si="43"/>
        <v>0</v>
      </c>
      <c r="BB40" s="242">
        <f t="shared" si="44"/>
        <v>0</v>
      </c>
      <c r="BC40" s="242">
        <f t="shared" si="45"/>
        <v>0</v>
      </c>
      <c r="BD40" s="242">
        <f t="shared" si="23"/>
        <v>0</v>
      </c>
      <c r="BE40" s="242"/>
      <c r="BF40" s="70">
        <f t="shared" si="46"/>
        <v>0</v>
      </c>
      <c r="BG40" s="1"/>
      <c r="BH40" s="1"/>
    </row>
    <row r="41" spans="1:60" ht="12.75" hidden="1" customHeight="1" x14ac:dyDescent="0.2">
      <c r="A41" s="49" t="s">
        <v>127</v>
      </c>
      <c r="B41" s="50" t="s">
        <v>128</v>
      </c>
      <c r="C41" s="147"/>
      <c r="D41" s="49"/>
      <c r="E41" s="284"/>
      <c r="F41" s="284"/>
      <c r="G41" s="284"/>
      <c r="H41" s="284"/>
      <c r="I41" s="284"/>
      <c r="J41" s="284"/>
      <c r="K41" s="284"/>
      <c r="L41" s="284"/>
      <c r="M41" s="285"/>
      <c r="N41" s="285"/>
      <c r="O41" s="285"/>
      <c r="P41" s="285"/>
      <c r="Q41" s="285"/>
      <c r="R41" s="2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304"/>
      <c r="AD41" s="304"/>
      <c r="AE41" s="51"/>
      <c r="AF41" s="304"/>
      <c r="AG41" s="55">
        <f>AG42+AG45</f>
        <v>3389928.8100000005</v>
      </c>
      <c r="AH41" s="148"/>
      <c r="AI41" s="52"/>
      <c r="AJ41" s="51"/>
      <c r="AK41" s="51">
        <f t="shared" ref="AK41:BF41" si="58">AK42+AK45</f>
        <v>3755434.2800000007</v>
      </c>
      <c r="AL41" s="51"/>
      <c r="AM41" s="51"/>
      <c r="AN41" s="51"/>
      <c r="AO41" s="51">
        <f t="shared" si="58"/>
        <v>3841691.6900000004</v>
      </c>
      <c r="AP41" s="51"/>
      <c r="AQ41" s="51"/>
      <c r="AR41" s="51"/>
      <c r="AS41" s="51">
        <f t="shared" si="58"/>
        <v>3932486.8200000003</v>
      </c>
      <c r="AT41" s="53">
        <f t="shared" si="58"/>
        <v>14045.05</v>
      </c>
      <c r="AU41" s="53">
        <f t="shared" si="58"/>
        <v>67064.19</v>
      </c>
      <c r="AV41" s="54">
        <f t="shared" si="58"/>
        <v>125996.12999999999</v>
      </c>
      <c r="AW41" s="54">
        <f t="shared" si="58"/>
        <v>685900.37</v>
      </c>
      <c r="AX41" s="54">
        <f t="shared" si="58"/>
        <v>800255.9800000001</v>
      </c>
      <c r="AY41" s="54">
        <f t="shared" si="58"/>
        <v>471177.63</v>
      </c>
      <c r="AZ41" s="51">
        <f t="shared" si="58"/>
        <v>813465.44</v>
      </c>
      <c r="BA41" s="55">
        <f t="shared" si="58"/>
        <v>603309.21</v>
      </c>
      <c r="BB41" s="55">
        <f t="shared" si="58"/>
        <v>47371.799999999996</v>
      </c>
      <c r="BC41" s="55">
        <f t="shared" si="58"/>
        <v>94818.42</v>
      </c>
      <c r="BD41" s="55">
        <f t="shared" ref="BD41" si="59">BD42+BD45</f>
        <v>22851.19</v>
      </c>
      <c r="BE41" s="55"/>
      <c r="BF41" s="55">
        <f t="shared" si="58"/>
        <v>186231.41</v>
      </c>
      <c r="BG41" s="1"/>
      <c r="BH41" s="1"/>
    </row>
    <row r="42" spans="1:60" ht="12.75" hidden="1" customHeight="1" x14ac:dyDescent="0.2">
      <c r="A42" s="57" t="s">
        <v>129</v>
      </c>
      <c r="B42" s="58" t="s">
        <v>130</v>
      </c>
      <c r="C42" s="149"/>
      <c r="D42" s="64"/>
      <c r="E42" s="281"/>
      <c r="F42" s="281"/>
      <c r="G42" s="281"/>
      <c r="H42" s="281"/>
      <c r="I42" s="281"/>
      <c r="J42" s="281"/>
      <c r="K42" s="281"/>
      <c r="L42" s="281"/>
      <c r="M42" s="282"/>
      <c r="N42" s="282"/>
      <c r="O42" s="282"/>
      <c r="P42" s="282"/>
      <c r="Q42" s="282"/>
      <c r="R42" s="282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305"/>
      <c r="AD42" s="305"/>
      <c r="AE42" s="59"/>
      <c r="AF42" s="305"/>
      <c r="AG42" s="59">
        <f>SUM(AG43:AG44)</f>
        <v>77872.22</v>
      </c>
      <c r="AH42" s="150"/>
      <c r="AI42" s="61"/>
      <c r="AJ42" s="59"/>
      <c r="AK42" s="59">
        <f t="shared" ref="AK42:BF42" si="60">SUM(AK43:AK44)</f>
        <v>74714.98</v>
      </c>
      <c r="AL42" s="59"/>
      <c r="AM42" s="59"/>
      <c r="AN42" s="59"/>
      <c r="AO42" s="59">
        <f t="shared" si="60"/>
        <v>74714.98</v>
      </c>
      <c r="AP42" s="59"/>
      <c r="AQ42" s="59"/>
      <c r="AR42" s="59"/>
      <c r="AS42" s="59">
        <f t="shared" si="60"/>
        <v>74714.98</v>
      </c>
      <c r="AT42" s="62">
        <f t="shared" si="60"/>
        <v>13788.05</v>
      </c>
      <c r="AU42" s="62">
        <f t="shared" si="60"/>
        <v>29026.35</v>
      </c>
      <c r="AV42" s="60">
        <f t="shared" si="60"/>
        <v>9047.81</v>
      </c>
      <c r="AW42" s="60">
        <f t="shared" si="60"/>
        <v>0</v>
      </c>
      <c r="AX42" s="60">
        <f t="shared" si="60"/>
        <v>22723.040000000001</v>
      </c>
      <c r="AY42" s="60">
        <f t="shared" si="60"/>
        <v>0</v>
      </c>
      <c r="AZ42" s="59">
        <f t="shared" si="60"/>
        <v>0</v>
      </c>
      <c r="BA42" s="63">
        <f t="shared" si="60"/>
        <v>129.72</v>
      </c>
      <c r="BB42" s="63">
        <f t="shared" si="60"/>
        <v>0</v>
      </c>
      <c r="BC42" s="63">
        <f t="shared" si="60"/>
        <v>0</v>
      </c>
      <c r="BD42" s="63">
        <f t="shared" ref="BD42" si="61">SUM(BD43:BD44)</f>
        <v>0</v>
      </c>
      <c r="BE42" s="63"/>
      <c r="BF42" s="63">
        <f t="shared" si="60"/>
        <v>0</v>
      </c>
      <c r="BG42" s="1"/>
      <c r="BH42" s="1"/>
    </row>
    <row r="43" spans="1:60" ht="12.75" hidden="1" customHeight="1" x14ac:dyDescent="0.2">
      <c r="A43" s="65" t="s">
        <v>131</v>
      </c>
      <c r="B43" s="66" t="s">
        <v>132</v>
      </c>
      <c r="C43" s="151" t="s">
        <v>80</v>
      </c>
      <c r="D43" s="65">
        <v>6050</v>
      </c>
      <c r="E43" s="274">
        <v>458.35999999999967</v>
      </c>
      <c r="F43" s="275">
        <v>704.06</v>
      </c>
      <c r="G43" s="276">
        <f t="shared" ref="G43:G44" si="62">E43-F43</f>
        <v>-245.70000000000027</v>
      </c>
      <c r="H43" s="276">
        <f>D43+G43</f>
        <v>5804.2999999999993</v>
      </c>
      <c r="I43" s="277"/>
      <c r="J43" s="278"/>
      <c r="K43" s="153">
        <f>I43-J43</f>
        <v>0</v>
      </c>
      <c r="L43" s="154">
        <f t="shared" ref="L43:L59" si="63">H43+K43</f>
        <v>5804.2999999999993</v>
      </c>
      <c r="M43" s="279"/>
      <c r="N43" s="280"/>
      <c r="O43" s="280"/>
      <c r="P43" s="155">
        <f t="shared" ref="P43:P44" si="64">N43-O43</f>
        <v>0</v>
      </c>
      <c r="Q43" s="156">
        <f t="shared" ref="Q43:Q44" si="65">L43+P43</f>
        <v>5804.2999999999993</v>
      </c>
      <c r="R43" s="280"/>
      <c r="S43" s="187">
        <v>1073</v>
      </c>
      <c r="T43" s="187">
        <f>1744.04+514.82</f>
        <v>2258.86</v>
      </c>
      <c r="U43" s="187">
        <v>704.10979999999984</v>
      </c>
      <c r="V43" s="187"/>
      <c r="W43" s="187">
        <f>H43-S43-T43-U43</f>
        <v>1768.3301999999994</v>
      </c>
      <c r="X43" s="187">
        <v>0</v>
      </c>
      <c r="Y43" s="187"/>
      <c r="Z43" s="187"/>
      <c r="AA43" s="187"/>
      <c r="AB43" s="187"/>
      <c r="AC43" s="306"/>
      <c r="AD43" s="306"/>
      <c r="AE43" s="67">
        <f t="shared" ref="AE43:AE60" si="66">Q43-S43-T43-U43-V43-W43-X43-Y43-Z43-AA43-AB43-AC43-AD43</f>
        <v>0</v>
      </c>
      <c r="AF43" s="315">
        <v>12.85</v>
      </c>
      <c r="AG43" s="70">
        <f>ROUND(D43*AF43,2)</f>
        <v>77742.5</v>
      </c>
      <c r="AH43" s="152">
        <f>ROUND(E43*AF43,2)</f>
        <v>5889.93</v>
      </c>
      <c r="AI43" s="68">
        <f>ROUND(F43*AF43,2)</f>
        <v>9047.17</v>
      </c>
      <c r="AJ43" s="69">
        <f>ROUND(G43*AF43,2)</f>
        <v>-3157.25</v>
      </c>
      <c r="AK43" s="69">
        <f>ROUND(H43*AF43,2)</f>
        <v>74585.259999999995</v>
      </c>
      <c r="AL43" s="238">
        <f t="shared" ref="AL43:AL44" si="67">ROUND(I43*AF43,2)</f>
        <v>0</v>
      </c>
      <c r="AM43" s="238">
        <f t="shared" ref="AM43:AM44" si="68">ROUND(J43*AF43,2)</f>
        <v>0</v>
      </c>
      <c r="AN43" s="238">
        <f t="shared" ref="AN43:AN44" si="69">ROUND(K43*AF43,2)</f>
        <v>0</v>
      </c>
      <c r="AO43" s="238">
        <f t="shared" ref="AO43:AO44" si="70">ROUND(L43*AF43,2)</f>
        <v>74585.259999999995</v>
      </c>
      <c r="AP43" s="251">
        <f t="shared" ref="AP43" si="71">ROUND(N43*AF43,2)</f>
        <v>0</v>
      </c>
      <c r="AQ43" s="251">
        <f t="shared" ref="AQ43" si="72">ROUND(O43*AF43,2)</f>
        <v>0</v>
      </c>
      <c r="AR43" s="251">
        <f t="shared" ref="AR43" si="73">ROUND(P43*AF43,2)</f>
        <v>0</v>
      </c>
      <c r="AS43" s="251">
        <f t="shared" ref="AS43:AS44" si="74">ROUND(Q43*AF43,2)</f>
        <v>74585.259999999995</v>
      </c>
      <c r="AT43" s="241">
        <f>ROUND(S43*AF43,2)</f>
        <v>13788.05</v>
      </c>
      <c r="AU43" s="242">
        <f>ROUND(T43*AF43,2)</f>
        <v>29026.35</v>
      </c>
      <c r="AV43" s="241">
        <f>ROUND(U43*AF43,2)</f>
        <v>9047.81</v>
      </c>
      <c r="AW43" s="241">
        <f>ROUND(V43*AF43,2)</f>
        <v>0</v>
      </c>
      <c r="AX43" s="241">
        <f>ROUND(W43*AF43,2)</f>
        <v>22723.040000000001</v>
      </c>
      <c r="AY43" s="241">
        <f>ROUND(X43*AF43,2)</f>
        <v>0</v>
      </c>
      <c r="AZ43" s="243">
        <f>ROUND(Y43*AF43,2)</f>
        <v>0</v>
      </c>
      <c r="BA43" s="242">
        <f>ROUND(Z43*AF43,2)</f>
        <v>0</v>
      </c>
      <c r="BB43" s="242">
        <f>ROUND(AA43*AF43,2)</f>
        <v>0</v>
      </c>
      <c r="BC43" s="242">
        <f>ROUND(AB43*AF43,2)</f>
        <v>0</v>
      </c>
      <c r="BD43" s="242">
        <f t="shared" si="23"/>
        <v>0</v>
      </c>
      <c r="BE43" s="242"/>
      <c r="BF43" s="70">
        <f t="shared" ref="BF43:BF44" si="75">ROUND(AE43*AF43,2)</f>
        <v>0</v>
      </c>
      <c r="BG43" s="1"/>
      <c r="BH43" s="1"/>
    </row>
    <row r="44" spans="1:60" ht="12.75" hidden="1" customHeight="1" x14ac:dyDescent="0.2">
      <c r="A44" s="65" t="s">
        <v>133</v>
      </c>
      <c r="B44" s="66" t="s">
        <v>134</v>
      </c>
      <c r="C44" s="151" t="s">
        <v>104</v>
      </c>
      <c r="D44" s="65">
        <v>0.4</v>
      </c>
      <c r="E44" s="274"/>
      <c r="F44" s="275"/>
      <c r="G44" s="276">
        <f t="shared" si="62"/>
        <v>0</v>
      </c>
      <c r="H44" s="276">
        <f>D44+G44</f>
        <v>0.4</v>
      </c>
      <c r="I44" s="277"/>
      <c r="J44" s="278"/>
      <c r="K44" s="153">
        <f>I44-J44</f>
        <v>0</v>
      </c>
      <c r="L44" s="154">
        <f t="shared" si="63"/>
        <v>0.4</v>
      </c>
      <c r="M44" s="279"/>
      <c r="N44" s="280"/>
      <c r="O44" s="280"/>
      <c r="P44" s="155">
        <f t="shared" si="64"/>
        <v>0</v>
      </c>
      <c r="Q44" s="156">
        <f t="shared" si="65"/>
        <v>0.4</v>
      </c>
      <c r="R44" s="280"/>
      <c r="S44" s="187"/>
      <c r="T44" s="187"/>
      <c r="U44" s="190"/>
      <c r="V44" s="190"/>
      <c r="W44" s="190"/>
      <c r="X44" s="190"/>
      <c r="Y44" s="190"/>
      <c r="Z44" s="187">
        <v>0.4</v>
      </c>
      <c r="AA44" s="187"/>
      <c r="AB44" s="187"/>
      <c r="AC44" s="306"/>
      <c r="AD44" s="306"/>
      <c r="AE44" s="67">
        <f t="shared" si="66"/>
        <v>0</v>
      </c>
      <c r="AF44" s="315">
        <v>324.29000000000002</v>
      </c>
      <c r="AG44" s="70">
        <f>ROUND(D44*AF44,2)</f>
        <v>129.72</v>
      </c>
      <c r="AH44" s="152">
        <f>ROUND(E44*AF44,2)</f>
        <v>0</v>
      </c>
      <c r="AI44" s="68">
        <f>ROUND(F44*AF44,2)</f>
        <v>0</v>
      </c>
      <c r="AJ44" s="69">
        <f>ROUND(G44*AF44,2)</f>
        <v>0</v>
      </c>
      <c r="AK44" s="69">
        <f>ROUND(H44*AF44,2)</f>
        <v>129.72</v>
      </c>
      <c r="AL44" s="238">
        <f t="shared" si="67"/>
        <v>0</v>
      </c>
      <c r="AM44" s="238">
        <f t="shared" si="68"/>
        <v>0</v>
      </c>
      <c r="AN44" s="238">
        <f t="shared" si="69"/>
        <v>0</v>
      </c>
      <c r="AO44" s="238">
        <f t="shared" si="70"/>
        <v>129.72</v>
      </c>
      <c r="AP44" s="251">
        <f t="shared" ref="AP44" si="76">ROUND(N44*AF44,2)</f>
        <v>0</v>
      </c>
      <c r="AQ44" s="251">
        <f t="shared" ref="AQ44" si="77">ROUND(O44*AF44,2)</f>
        <v>0</v>
      </c>
      <c r="AR44" s="251">
        <f t="shared" ref="AR44" si="78">ROUND(P44*AF44,2)</f>
        <v>0</v>
      </c>
      <c r="AS44" s="251">
        <f t="shared" si="74"/>
        <v>129.72</v>
      </c>
      <c r="AT44" s="241">
        <f>ROUND(S44*AF44,2)</f>
        <v>0</v>
      </c>
      <c r="AU44" s="242">
        <f>ROUND(T44*AF44,2)</f>
        <v>0</v>
      </c>
      <c r="AV44" s="241">
        <f>ROUND(U44*AF44,2)</f>
        <v>0</v>
      </c>
      <c r="AW44" s="241">
        <f>ROUND(V44*AF44,2)</f>
        <v>0</v>
      </c>
      <c r="AX44" s="241">
        <f>ROUND(W44*AF44,2)</f>
        <v>0</v>
      </c>
      <c r="AY44" s="241">
        <f>ROUND(X44*AF44,2)</f>
        <v>0</v>
      </c>
      <c r="AZ44" s="243">
        <f>ROUND(Y44*AF44,2)</f>
        <v>0</v>
      </c>
      <c r="BA44" s="242">
        <f>ROUND(Z44*AF44,2)</f>
        <v>129.72</v>
      </c>
      <c r="BB44" s="242">
        <f>ROUND(AA44*AF44,2)</f>
        <v>0</v>
      </c>
      <c r="BC44" s="242">
        <f>ROUND(AB44*AF44,2)</f>
        <v>0</v>
      </c>
      <c r="BD44" s="242">
        <f t="shared" si="23"/>
        <v>0</v>
      </c>
      <c r="BE44" s="242"/>
      <c r="BF44" s="70">
        <f t="shared" si="75"/>
        <v>0</v>
      </c>
      <c r="BG44" s="1"/>
      <c r="BH44" s="1"/>
    </row>
    <row r="45" spans="1:60" ht="12.75" hidden="1" customHeight="1" x14ac:dyDescent="0.2">
      <c r="A45" s="57" t="s">
        <v>135</v>
      </c>
      <c r="B45" s="58" t="s">
        <v>136</v>
      </c>
      <c r="C45" s="149"/>
      <c r="D45" s="64"/>
      <c r="E45" s="286"/>
      <c r="F45" s="287"/>
      <c r="G45" s="184"/>
      <c r="H45" s="184"/>
      <c r="I45" s="184"/>
      <c r="J45" s="184"/>
      <c r="K45" s="184"/>
      <c r="L45" s="184"/>
      <c r="M45" s="282"/>
      <c r="N45" s="282"/>
      <c r="O45" s="282"/>
      <c r="P45" s="282"/>
      <c r="Q45" s="282"/>
      <c r="R45" s="282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305"/>
      <c r="AD45" s="305"/>
      <c r="AE45" s="59"/>
      <c r="AF45" s="305"/>
      <c r="AG45" s="59">
        <f>SUM(AG46:AG58)</f>
        <v>3312056.5900000003</v>
      </c>
      <c r="AH45" s="150"/>
      <c r="AI45" s="61"/>
      <c r="AJ45" s="59"/>
      <c r="AK45" s="59">
        <f t="shared" ref="AK45:AZ45" si="79">SUM(AK46:AK58)</f>
        <v>3680719.3000000007</v>
      </c>
      <c r="AL45" s="59"/>
      <c r="AM45" s="59"/>
      <c r="AN45" s="59"/>
      <c r="AO45" s="59">
        <f>SUM(AO46:AO59)</f>
        <v>3766976.7100000004</v>
      </c>
      <c r="AP45" s="59"/>
      <c r="AQ45" s="59"/>
      <c r="AR45" s="59"/>
      <c r="AS45" s="59">
        <f>SUM(AS46:AS60)</f>
        <v>3857771.8400000003</v>
      </c>
      <c r="AT45" s="62">
        <f t="shared" si="79"/>
        <v>257</v>
      </c>
      <c r="AU45" s="62">
        <f t="shared" si="79"/>
        <v>38037.839999999997</v>
      </c>
      <c r="AV45" s="60">
        <f t="shared" si="79"/>
        <v>116948.31999999999</v>
      </c>
      <c r="AW45" s="60">
        <f t="shared" si="79"/>
        <v>685900.37</v>
      </c>
      <c r="AX45" s="60">
        <f t="shared" si="79"/>
        <v>777532.94000000006</v>
      </c>
      <c r="AY45" s="60">
        <f t="shared" si="79"/>
        <v>471177.63</v>
      </c>
      <c r="AZ45" s="59">
        <f t="shared" si="79"/>
        <v>813465.44</v>
      </c>
      <c r="BA45" s="63">
        <f>SUM(BA46:BA60)</f>
        <v>603179.49</v>
      </c>
      <c r="BB45" s="63">
        <f>SUM(BB46:BB59)</f>
        <v>47371.799999999996</v>
      </c>
      <c r="BC45" s="63">
        <f>SUM(BC46:BC60)</f>
        <v>94818.42</v>
      </c>
      <c r="BD45" s="63">
        <f>SUM(BD46:BD60)</f>
        <v>22851.19</v>
      </c>
      <c r="BE45" s="63"/>
      <c r="BF45" s="63">
        <f>SUM(BF46:BF60)</f>
        <v>186231.41</v>
      </c>
      <c r="BG45" s="1"/>
      <c r="BH45" s="1"/>
    </row>
    <row r="46" spans="1:60" ht="25.5" hidden="1" customHeight="1" x14ac:dyDescent="0.2">
      <c r="A46" s="65" t="s">
        <v>137</v>
      </c>
      <c r="B46" s="66" t="s">
        <v>138</v>
      </c>
      <c r="C46" s="151" t="s">
        <v>80</v>
      </c>
      <c r="D46" s="65">
        <v>100</v>
      </c>
      <c r="E46" s="274"/>
      <c r="F46" s="275"/>
      <c r="G46" s="276">
        <f t="shared" ref="G46:G58" si="80">E46-F46</f>
        <v>0</v>
      </c>
      <c r="H46" s="276">
        <f t="shared" ref="H46:H58" si="81">D46+G46</f>
        <v>100</v>
      </c>
      <c r="I46" s="277"/>
      <c r="J46" s="278"/>
      <c r="K46" s="153">
        <f>I46-J46</f>
        <v>0</v>
      </c>
      <c r="L46" s="154">
        <f t="shared" si="63"/>
        <v>100</v>
      </c>
      <c r="M46" s="279"/>
      <c r="N46" s="280">
        <v>440</v>
      </c>
      <c r="O46" s="280"/>
      <c r="P46" s="155">
        <f t="shared" ref="P46" si="82">N46-O46</f>
        <v>440</v>
      </c>
      <c r="Q46" s="156">
        <f t="shared" ref="Q46" si="83">L46+P46</f>
        <v>540</v>
      </c>
      <c r="R46" s="280"/>
      <c r="S46" s="187"/>
      <c r="T46" s="187"/>
      <c r="U46" s="187">
        <v>16.064999999999998</v>
      </c>
      <c r="V46" s="187">
        <v>9.2899999999999991</v>
      </c>
      <c r="W46" s="187">
        <v>65.12</v>
      </c>
      <c r="X46" s="187">
        <v>9.5250000000000004</v>
      </c>
      <c r="Y46" s="187"/>
      <c r="Z46" s="187"/>
      <c r="AA46" s="187"/>
      <c r="AB46" s="187">
        <v>440</v>
      </c>
      <c r="AC46" s="306"/>
      <c r="AD46" s="306"/>
      <c r="AE46" s="67">
        <f t="shared" si="66"/>
        <v>0</v>
      </c>
      <c r="AF46" s="315">
        <v>161.46</v>
      </c>
      <c r="AG46" s="70">
        <f t="shared" ref="AG46:AG58" si="84">ROUND(D46*AF46,2)</f>
        <v>16146</v>
      </c>
      <c r="AH46" s="152">
        <f t="shared" ref="AH46:AH60" si="85">ROUND(E46*AF46,2)</f>
        <v>0</v>
      </c>
      <c r="AI46" s="68">
        <f t="shared" ref="AI46:AI60" si="86">ROUND(F46*AF46,2)</f>
        <v>0</v>
      </c>
      <c r="AJ46" s="69">
        <f t="shared" ref="AJ46:AJ58" si="87">ROUND(G46*AF46,2)</f>
        <v>0</v>
      </c>
      <c r="AK46" s="69">
        <f t="shared" ref="AK46:AK58" si="88">ROUND(H46*AF46,2)</f>
        <v>16146</v>
      </c>
      <c r="AL46" s="238">
        <f t="shared" ref="AL46" si="89">ROUND(I46*AF46,2)</f>
        <v>0</v>
      </c>
      <c r="AM46" s="238">
        <f t="shared" ref="AM46" si="90">ROUND(J46*AF46,2)</f>
        <v>0</v>
      </c>
      <c r="AN46" s="238">
        <f t="shared" ref="AN46" si="91">ROUND(K46*AF46,2)</f>
        <v>0</v>
      </c>
      <c r="AO46" s="238">
        <f t="shared" ref="AO46:AO59" si="92">ROUND(L46*AF46,2)</f>
        <v>16146</v>
      </c>
      <c r="AP46" s="251">
        <f t="shared" ref="AP46" si="93">ROUND(N46*AF46,2)</f>
        <v>71042.399999999994</v>
      </c>
      <c r="AQ46" s="251">
        <f t="shared" ref="AQ46" si="94">ROUND(O46*AF46,2)</f>
        <v>0</v>
      </c>
      <c r="AR46" s="251">
        <f t="shared" ref="AR46" si="95">ROUND(P46*AF46,2)</f>
        <v>71042.399999999994</v>
      </c>
      <c r="AS46" s="251">
        <f t="shared" ref="AS46" si="96">ROUND(Q46*AF46,2)</f>
        <v>87188.4</v>
      </c>
      <c r="AT46" s="241">
        <f t="shared" ref="AT46:AT60" si="97">ROUND(S46*AF46,2)</f>
        <v>0</v>
      </c>
      <c r="AU46" s="242">
        <f t="shared" ref="AU46:AU60" si="98">ROUND(T46*AF46,2)</f>
        <v>0</v>
      </c>
      <c r="AV46" s="241">
        <f t="shared" ref="AV46:AV60" si="99">ROUND(U46*AF46,2)</f>
        <v>2593.85</v>
      </c>
      <c r="AW46" s="241">
        <f t="shared" ref="AW46:AW60" si="100">ROUND(V46*AF46,2)</f>
        <v>1499.96</v>
      </c>
      <c r="AX46" s="241">
        <f t="shared" ref="AX46:AX60" si="101">ROUND(W46*AF46,2)</f>
        <v>10514.28</v>
      </c>
      <c r="AY46" s="241">
        <f t="shared" ref="AY46:AY60" si="102">ROUND(X46*AF46,2)</f>
        <v>1537.91</v>
      </c>
      <c r="AZ46" s="243">
        <f t="shared" ref="AZ46:AZ60" si="103">ROUND(Y46*AF46,2)</f>
        <v>0</v>
      </c>
      <c r="BA46" s="242">
        <f t="shared" ref="BA46:BA59" si="104">ROUND(Z46*AF46,2)</f>
        <v>0</v>
      </c>
      <c r="BB46" s="242">
        <f t="shared" ref="BB46:BB60" si="105">ROUND(AA46*AF46,2)</f>
        <v>0</v>
      </c>
      <c r="BC46" s="242">
        <f t="shared" ref="BC46:BC60" si="106">ROUND(AB46*AF46,2)</f>
        <v>71042.399999999994</v>
      </c>
      <c r="BD46" s="242">
        <f t="shared" si="23"/>
        <v>0</v>
      </c>
      <c r="BE46" s="242"/>
      <c r="BF46" s="70">
        <f t="shared" ref="BF46:BF60" si="107">ROUND(AE46*AF46,2)</f>
        <v>0</v>
      </c>
      <c r="BG46" s="1"/>
      <c r="BH46" s="1"/>
    </row>
    <row r="47" spans="1:60" ht="38.25" hidden="1" customHeight="1" x14ac:dyDescent="0.2">
      <c r="A47" s="65" t="s">
        <v>139</v>
      </c>
      <c r="B47" s="66" t="s">
        <v>140</v>
      </c>
      <c r="C47" s="151" t="s">
        <v>80</v>
      </c>
      <c r="D47" s="65">
        <v>6050</v>
      </c>
      <c r="E47" s="274">
        <v>458.35999999999967</v>
      </c>
      <c r="F47" s="275"/>
      <c r="G47" s="276">
        <f t="shared" si="80"/>
        <v>458.35999999999967</v>
      </c>
      <c r="H47" s="276">
        <f t="shared" si="81"/>
        <v>6508.36</v>
      </c>
      <c r="I47" s="277"/>
      <c r="J47" s="278"/>
      <c r="K47" s="153">
        <f t="shared" ref="K47:K59" si="108">I47-J47</f>
        <v>0</v>
      </c>
      <c r="L47" s="154">
        <f t="shared" si="63"/>
        <v>6508.36</v>
      </c>
      <c r="M47" s="279"/>
      <c r="N47" s="280"/>
      <c r="O47" s="280"/>
      <c r="P47" s="155">
        <f t="shared" ref="P47:P60" si="109">N47-O47</f>
        <v>0</v>
      </c>
      <c r="Q47" s="156">
        <f t="shared" ref="Q47:Q60" si="110">L47+P47</f>
        <v>6508.36</v>
      </c>
      <c r="R47" s="280"/>
      <c r="S47" s="187"/>
      <c r="T47" s="187">
        <v>1078.17</v>
      </c>
      <c r="U47" s="187">
        <v>1437.2674</v>
      </c>
      <c r="V47" s="187">
        <v>754.3703999999999</v>
      </c>
      <c r="W47" s="187">
        <v>1805.07</v>
      </c>
      <c r="X47" s="187">
        <v>978</v>
      </c>
      <c r="Y47" s="187">
        <v>390</v>
      </c>
      <c r="Z47" s="187">
        <v>65.482200000000148</v>
      </c>
      <c r="AA47" s="187"/>
      <c r="AB47" s="187"/>
      <c r="AC47" s="306"/>
      <c r="AD47" s="306"/>
      <c r="AE47" s="67">
        <f t="shared" si="66"/>
        <v>0</v>
      </c>
      <c r="AF47" s="315">
        <v>12.86</v>
      </c>
      <c r="AG47" s="70">
        <f t="shared" si="84"/>
        <v>77803</v>
      </c>
      <c r="AH47" s="152">
        <f t="shared" si="85"/>
        <v>5894.51</v>
      </c>
      <c r="AI47" s="68">
        <f t="shared" si="86"/>
        <v>0</v>
      </c>
      <c r="AJ47" s="69">
        <f t="shared" si="87"/>
        <v>5894.51</v>
      </c>
      <c r="AK47" s="69">
        <f t="shared" si="88"/>
        <v>83697.509999999995</v>
      </c>
      <c r="AL47" s="238">
        <f t="shared" ref="AL47:AL59" si="111">ROUND(I47*AF47,2)</f>
        <v>0</v>
      </c>
      <c r="AM47" s="238">
        <f t="shared" ref="AM47:AM60" si="112">ROUND(J47*AF47,2)</f>
        <v>0</v>
      </c>
      <c r="AN47" s="238">
        <f t="shared" ref="AN47:AN59" si="113">ROUND(K47*AF47,2)</f>
        <v>0</v>
      </c>
      <c r="AO47" s="238">
        <f t="shared" si="92"/>
        <v>83697.509999999995</v>
      </c>
      <c r="AP47" s="251">
        <f t="shared" ref="AP47:AP60" si="114">ROUND(N47*AF47,2)</f>
        <v>0</v>
      </c>
      <c r="AQ47" s="251">
        <f t="shared" ref="AQ47:AQ60" si="115">ROUND(O47*AF47,2)</f>
        <v>0</v>
      </c>
      <c r="AR47" s="251">
        <f t="shared" ref="AR47:AR60" si="116">ROUND(P47*AF47,2)</f>
        <v>0</v>
      </c>
      <c r="AS47" s="251">
        <f t="shared" ref="AS47:AS60" si="117">ROUND(Q47*AF47,2)</f>
        <v>83697.509999999995</v>
      </c>
      <c r="AT47" s="241">
        <f t="shared" si="97"/>
        <v>0</v>
      </c>
      <c r="AU47" s="242">
        <f t="shared" si="98"/>
        <v>13865.27</v>
      </c>
      <c r="AV47" s="241">
        <f t="shared" si="99"/>
        <v>18483.259999999998</v>
      </c>
      <c r="AW47" s="241">
        <f t="shared" si="100"/>
        <v>9701.2000000000007</v>
      </c>
      <c r="AX47" s="241">
        <f t="shared" si="101"/>
        <v>23213.200000000001</v>
      </c>
      <c r="AY47" s="241">
        <f t="shared" si="102"/>
        <v>12577.08</v>
      </c>
      <c r="AZ47" s="243">
        <f t="shared" si="103"/>
        <v>5015.3999999999996</v>
      </c>
      <c r="BA47" s="242">
        <f t="shared" si="104"/>
        <v>842.1</v>
      </c>
      <c r="BB47" s="242">
        <f t="shared" si="105"/>
        <v>0</v>
      </c>
      <c r="BC47" s="242">
        <f t="shared" si="106"/>
        <v>0</v>
      </c>
      <c r="BD47" s="242">
        <f t="shared" si="23"/>
        <v>0</v>
      </c>
      <c r="BE47" s="242"/>
      <c r="BF47" s="70">
        <f t="shared" si="107"/>
        <v>0</v>
      </c>
      <c r="BG47" s="1"/>
      <c r="BH47" s="71"/>
    </row>
    <row r="48" spans="1:60" ht="12.75" hidden="1" customHeight="1" x14ac:dyDescent="0.2">
      <c r="A48" s="65" t="s">
        <v>141</v>
      </c>
      <c r="B48" s="66" t="s">
        <v>142</v>
      </c>
      <c r="C48" s="151" t="s">
        <v>115</v>
      </c>
      <c r="D48" s="65">
        <v>415</v>
      </c>
      <c r="E48" s="274"/>
      <c r="F48" s="275"/>
      <c r="G48" s="276">
        <f t="shared" si="80"/>
        <v>0</v>
      </c>
      <c r="H48" s="276">
        <f t="shared" si="81"/>
        <v>415</v>
      </c>
      <c r="I48" s="277"/>
      <c r="J48" s="278"/>
      <c r="K48" s="153">
        <f t="shared" si="108"/>
        <v>0</v>
      </c>
      <c r="L48" s="154">
        <f t="shared" si="63"/>
        <v>415</v>
      </c>
      <c r="M48" s="279"/>
      <c r="N48" s="280"/>
      <c r="O48" s="280"/>
      <c r="P48" s="155">
        <f t="shared" si="109"/>
        <v>0</v>
      </c>
      <c r="Q48" s="156">
        <f t="shared" si="110"/>
        <v>415</v>
      </c>
      <c r="R48" s="280"/>
      <c r="S48" s="187"/>
      <c r="T48" s="187"/>
      <c r="U48" s="187"/>
      <c r="V48" s="187"/>
      <c r="W48" s="187">
        <v>100</v>
      </c>
      <c r="X48" s="187">
        <v>83.52</v>
      </c>
      <c r="Y48" s="187">
        <v>180</v>
      </c>
      <c r="Z48" s="187">
        <v>51.480000000000018</v>
      </c>
      <c r="AA48" s="187"/>
      <c r="AB48" s="187"/>
      <c r="AC48" s="306"/>
      <c r="AD48" s="306"/>
      <c r="AE48" s="67">
        <f t="shared" si="66"/>
        <v>0</v>
      </c>
      <c r="AF48" s="315">
        <v>41.63</v>
      </c>
      <c r="AG48" s="70">
        <f t="shared" si="84"/>
        <v>17276.45</v>
      </c>
      <c r="AH48" s="152">
        <f t="shared" si="85"/>
        <v>0</v>
      </c>
      <c r="AI48" s="68">
        <f t="shared" si="86"/>
        <v>0</v>
      </c>
      <c r="AJ48" s="69">
        <f t="shared" si="87"/>
        <v>0</v>
      </c>
      <c r="AK48" s="69">
        <f t="shared" si="88"/>
        <v>17276.45</v>
      </c>
      <c r="AL48" s="238">
        <f t="shared" si="111"/>
        <v>0</v>
      </c>
      <c r="AM48" s="238">
        <f t="shared" si="112"/>
        <v>0</v>
      </c>
      <c r="AN48" s="238">
        <f t="shared" si="113"/>
        <v>0</v>
      </c>
      <c r="AO48" s="238">
        <f t="shared" si="92"/>
        <v>17276.45</v>
      </c>
      <c r="AP48" s="251">
        <f t="shared" si="114"/>
        <v>0</v>
      </c>
      <c r="AQ48" s="251">
        <f t="shared" si="115"/>
        <v>0</v>
      </c>
      <c r="AR48" s="251">
        <f t="shared" si="116"/>
        <v>0</v>
      </c>
      <c r="AS48" s="251">
        <f t="shared" si="117"/>
        <v>17276.45</v>
      </c>
      <c r="AT48" s="241">
        <f t="shared" si="97"/>
        <v>0</v>
      </c>
      <c r="AU48" s="242">
        <f t="shared" si="98"/>
        <v>0</v>
      </c>
      <c r="AV48" s="241">
        <f t="shared" si="99"/>
        <v>0</v>
      </c>
      <c r="AW48" s="241">
        <f t="shared" si="100"/>
        <v>0</v>
      </c>
      <c r="AX48" s="241">
        <f t="shared" si="101"/>
        <v>4163</v>
      </c>
      <c r="AY48" s="241">
        <f t="shared" si="102"/>
        <v>3476.94</v>
      </c>
      <c r="AZ48" s="243">
        <f t="shared" si="103"/>
        <v>7493.4</v>
      </c>
      <c r="BA48" s="242">
        <f t="shared" si="104"/>
        <v>2143.11</v>
      </c>
      <c r="BB48" s="242">
        <f t="shared" si="105"/>
        <v>0</v>
      </c>
      <c r="BC48" s="242">
        <f t="shared" si="106"/>
        <v>0</v>
      </c>
      <c r="BD48" s="242">
        <f t="shared" si="23"/>
        <v>0</v>
      </c>
      <c r="BE48" s="242"/>
      <c r="BF48" s="70">
        <f t="shared" si="107"/>
        <v>0</v>
      </c>
      <c r="BG48" s="1"/>
      <c r="BH48" s="1"/>
    </row>
    <row r="49" spans="1:60" ht="25.5" hidden="1" customHeight="1" x14ac:dyDescent="0.2">
      <c r="A49" s="65" t="s">
        <v>143</v>
      </c>
      <c r="B49" s="66" t="s">
        <v>144</v>
      </c>
      <c r="C49" s="151" t="s">
        <v>115</v>
      </c>
      <c r="D49" s="65">
        <v>415</v>
      </c>
      <c r="E49" s="274"/>
      <c r="F49" s="275"/>
      <c r="G49" s="276">
        <f t="shared" si="80"/>
        <v>0</v>
      </c>
      <c r="H49" s="276">
        <f t="shared" si="81"/>
        <v>415</v>
      </c>
      <c r="I49" s="277"/>
      <c r="J49" s="278"/>
      <c r="K49" s="153">
        <f t="shared" si="108"/>
        <v>0</v>
      </c>
      <c r="L49" s="154">
        <f t="shared" si="63"/>
        <v>415</v>
      </c>
      <c r="M49" s="279"/>
      <c r="N49" s="280"/>
      <c r="O49" s="280"/>
      <c r="P49" s="155">
        <f t="shared" si="109"/>
        <v>0</v>
      </c>
      <c r="Q49" s="156">
        <f t="shared" si="110"/>
        <v>415</v>
      </c>
      <c r="R49" s="280"/>
      <c r="S49" s="187"/>
      <c r="T49" s="187"/>
      <c r="U49" s="187"/>
      <c r="V49" s="187"/>
      <c r="W49" s="187">
        <v>100</v>
      </c>
      <c r="X49" s="187">
        <v>83.52</v>
      </c>
      <c r="Y49" s="187">
        <v>180</v>
      </c>
      <c r="Z49" s="187">
        <v>51.480000000000018</v>
      </c>
      <c r="AA49" s="187"/>
      <c r="AB49" s="187"/>
      <c r="AC49" s="306"/>
      <c r="AD49" s="306"/>
      <c r="AE49" s="67">
        <f t="shared" si="66"/>
        <v>0</v>
      </c>
      <c r="AF49" s="315">
        <v>31.4</v>
      </c>
      <c r="AG49" s="70">
        <f t="shared" si="84"/>
        <v>13031</v>
      </c>
      <c r="AH49" s="152">
        <f t="shared" si="85"/>
        <v>0</v>
      </c>
      <c r="AI49" s="68">
        <f t="shared" si="86"/>
        <v>0</v>
      </c>
      <c r="AJ49" s="69">
        <f t="shared" si="87"/>
        <v>0</v>
      </c>
      <c r="AK49" s="69">
        <f t="shared" si="88"/>
        <v>13031</v>
      </c>
      <c r="AL49" s="238">
        <f t="shared" si="111"/>
        <v>0</v>
      </c>
      <c r="AM49" s="238">
        <f t="shared" si="112"/>
        <v>0</v>
      </c>
      <c r="AN49" s="238">
        <f t="shared" si="113"/>
        <v>0</v>
      </c>
      <c r="AO49" s="238">
        <f t="shared" si="92"/>
        <v>13031</v>
      </c>
      <c r="AP49" s="251">
        <f t="shared" si="114"/>
        <v>0</v>
      </c>
      <c r="AQ49" s="251">
        <f t="shared" si="115"/>
        <v>0</v>
      </c>
      <c r="AR49" s="251">
        <f t="shared" si="116"/>
        <v>0</v>
      </c>
      <c r="AS49" s="251">
        <f t="shared" si="117"/>
        <v>13031</v>
      </c>
      <c r="AT49" s="241">
        <f t="shared" si="97"/>
        <v>0</v>
      </c>
      <c r="AU49" s="242">
        <f t="shared" si="98"/>
        <v>0</v>
      </c>
      <c r="AV49" s="241">
        <f t="shared" si="99"/>
        <v>0</v>
      </c>
      <c r="AW49" s="241">
        <f t="shared" si="100"/>
        <v>0</v>
      </c>
      <c r="AX49" s="241">
        <f t="shared" si="101"/>
        <v>3140</v>
      </c>
      <c r="AY49" s="241">
        <f t="shared" si="102"/>
        <v>2622.53</v>
      </c>
      <c r="AZ49" s="243">
        <f t="shared" si="103"/>
        <v>5652</v>
      </c>
      <c r="BA49" s="242">
        <f t="shared" si="104"/>
        <v>1616.47</v>
      </c>
      <c r="BB49" s="242">
        <f t="shared" si="105"/>
        <v>0</v>
      </c>
      <c r="BC49" s="242">
        <f t="shared" si="106"/>
        <v>0</v>
      </c>
      <c r="BD49" s="242">
        <f t="shared" si="23"/>
        <v>0</v>
      </c>
      <c r="BE49" s="242"/>
      <c r="BF49" s="70">
        <f t="shared" si="107"/>
        <v>0</v>
      </c>
      <c r="BG49" s="1"/>
      <c r="BH49" s="1"/>
    </row>
    <row r="50" spans="1:60" ht="25.5" hidden="1" customHeight="1" x14ac:dyDescent="0.2">
      <c r="A50" s="65" t="s">
        <v>145</v>
      </c>
      <c r="B50" s="66" t="s">
        <v>146</v>
      </c>
      <c r="C50" s="151" t="s">
        <v>115</v>
      </c>
      <c r="D50" s="65">
        <v>106</v>
      </c>
      <c r="E50" s="274"/>
      <c r="F50" s="275"/>
      <c r="G50" s="276">
        <f t="shared" si="80"/>
        <v>0</v>
      </c>
      <c r="H50" s="276">
        <f t="shared" si="81"/>
        <v>106</v>
      </c>
      <c r="I50" s="277"/>
      <c r="J50" s="278"/>
      <c r="K50" s="153">
        <f t="shared" si="108"/>
        <v>0</v>
      </c>
      <c r="L50" s="154">
        <f t="shared" si="63"/>
        <v>106</v>
      </c>
      <c r="M50" s="279"/>
      <c r="N50" s="280"/>
      <c r="O50" s="280"/>
      <c r="P50" s="155">
        <f t="shared" si="109"/>
        <v>0</v>
      </c>
      <c r="Q50" s="156">
        <f t="shared" si="110"/>
        <v>106</v>
      </c>
      <c r="R50" s="280"/>
      <c r="S50" s="187"/>
      <c r="T50" s="187"/>
      <c r="U50" s="187"/>
      <c r="V50" s="187"/>
      <c r="W50" s="187">
        <v>8</v>
      </c>
      <c r="X50" s="187"/>
      <c r="Y50" s="187">
        <v>89</v>
      </c>
      <c r="Z50" s="187">
        <v>9</v>
      </c>
      <c r="AA50" s="187"/>
      <c r="AB50" s="187"/>
      <c r="AC50" s="306"/>
      <c r="AD50" s="306"/>
      <c r="AE50" s="67">
        <f t="shared" si="66"/>
        <v>0</v>
      </c>
      <c r="AF50" s="315">
        <v>27.84</v>
      </c>
      <c r="AG50" s="70">
        <f t="shared" si="84"/>
        <v>2951.04</v>
      </c>
      <c r="AH50" s="152">
        <f t="shared" si="85"/>
        <v>0</v>
      </c>
      <c r="AI50" s="68">
        <f t="shared" si="86"/>
        <v>0</v>
      </c>
      <c r="AJ50" s="69">
        <f t="shared" si="87"/>
        <v>0</v>
      </c>
      <c r="AK50" s="69">
        <f t="shared" si="88"/>
        <v>2951.04</v>
      </c>
      <c r="AL50" s="238">
        <f t="shared" si="111"/>
        <v>0</v>
      </c>
      <c r="AM50" s="238">
        <f t="shared" si="112"/>
        <v>0</v>
      </c>
      <c r="AN50" s="238">
        <f t="shared" si="113"/>
        <v>0</v>
      </c>
      <c r="AO50" s="238">
        <f t="shared" si="92"/>
        <v>2951.04</v>
      </c>
      <c r="AP50" s="251">
        <f t="shared" si="114"/>
        <v>0</v>
      </c>
      <c r="AQ50" s="251">
        <f t="shared" si="115"/>
        <v>0</v>
      </c>
      <c r="AR50" s="251">
        <f t="shared" si="116"/>
        <v>0</v>
      </c>
      <c r="AS50" s="251">
        <f t="shared" si="117"/>
        <v>2951.04</v>
      </c>
      <c r="AT50" s="241">
        <f t="shared" si="97"/>
        <v>0</v>
      </c>
      <c r="AU50" s="242">
        <f t="shared" si="98"/>
        <v>0</v>
      </c>
      <c r="AV50" s="241">
        <f t="shared" si="99"/>
        <v>0</v>
      </c>
      <c r="AW50" s="241">
        <f t="shared" si="100"/>
        <v>0</v>
      </c>
      <c r="AX50" s="241">
        <f t="shared" si="101"/>
        <v>222.72</v>
      </c>
      <c r="AY50" s="241">
        <f t="shared" si="102"/>
        <v>0</v>
      </c>
      <c r="AZ50" s="243">
        <f t="shared" si="103"/>
        <v>2477.7600000000002</v>
      </c>
      <c r="BA50" s="242">
        <f t="shared" si="104"/>
        <v>250.56</v>
      </c>
      <c r="BB50" s="242">
        <f t="shared" si="105"/>
        <v>0</v>
      </c>
      <c r="BC50" s="242">
        <f t="shared" si="106"/>
        <v>0</v>
      </c>
      <c r="BD50" s="242">
        <f t="shared" si="23"/>
        <v>0</v>
      </c>
      <c r="BE50" s="242"/>
      <c r="BF50" s="70">
        <f t="shared" si="107"/>
        <v>0</v>
      </c>
      <c r="BG50" s="1"/>
      <c r="BH50" s="1"/>
    </row>
    <row r="51" spans="1:60" ht="63.75" hidden="1" customHeight="1" x14ac:dyDescent="0.2">
      <c r="A51" s="65" t="s">
        <v>147</v>
      </c>
      <c r="B51" s="66" t="s">
        <v>148</v>
      </c>
      <c r="C51" s="151" t="s">
        <v>80</v>
      </c>
      <c r="D51" s="65">
        <v>6050</v>
      </c>
      <c r="E51" s="274"/>
      <c r="F51" s="275">
        <v>240.34000000000015</v>
      </c>
      <c r="G51" s="276">
        <f t="shared" si="80"/>
        <v>-240.34000000000015</v>
      </c>
      <c r="H51" s="276">
        <f t="shared" si="81"/>
        <v>5809.66</v>
      </c>
      <c r="I51" s="277"/>
      <c r="J51" s="278">
        <v>0</v>
      </c>
      <c r="K51" s="153">
        <f t="shared" si="108"/>
        <v>0</v>
      </c>
      <c r="L51" s="154">
        <f t="shared" si="63"/>
        <v>5809.66</v>
      </c>
      <c r="M51" s="279"/>
      <c r="N51" s="280"/>
      <c r="O51" s="280"/>
      <c r="P51" s="155">
        <f t="shared" si="109"/>
        <v>0</v>
      </c>
      <c r="Q51" s="156">
        <f t="shared" si="110"/>
        <v>5809.66</v>
      </c>
      <c r="R51" s="280"/>
      <c r="S51" s="187"/>
      <c r="T51" s="187">
        <v>1078.17</v>
      </c>
      <c r="U51" s="187">
        <v>1437.2674</v>
      </c>
      <c r="V51" s="187">
        <v>754.3703999999999</v>
      </c>
      <c r="W51" s="187">
        <v>847.41</v>
      </c>
      <c r="X51" s="187">
        <v>1233.0623999999998</v>
      </c>
      <c r="Y51" s="187">
        <v>390</v>
      </c>
      <c r="Z51" s="187">
        <v>69.379800000000614</v>
      </c>
      <c r="AA51" s="187"/>
      <c r="AB51" s="187"/>
      <c r="AC51" s="306"/>
      <c r="AD51" s="306"/>
      <c r="AE51" s="67">
        <f t="shared" si="66"/>
        <v>0</v>
      </c>
      <c r="AF51" s="315">
        <v>22.42</v>
      </c>
      <c r="AG51" s="70">
        <f t="shared" si="84"/>
        <v>135641</v>
      </c>
      <c r="AH51" s="152">
        <f t="shared" si="85"/>
        <v>0</v>
      </c>
      <c r="AI51" s="68">
        <f t="shared" si="86"/>
        <v>5388.42</v>
      </c>
      <c r="AJ51" s="69">
        <f t="shared" si="87"/>
        <v>-5388.42</v>
      </c>
      <c r="AK51" s="69">
        <f t="shared" si="88"/>
        <v>130252.58</v>
      </c>
      <c r="AL51" s="238">
        <f t="shared" si="111"/>
        <v>0</v>
      </c>
      <c r="AM51" s="238">
        <f t="shared" si="112"/>
        <v>0</v>
      </c>
      <c r="AN51" s="238">
        <f t="shared" si="113"/>
        <v>0</v>
      </c>
      <c r="AO51" s="238">
        <f t="shared" si="92"/>
        <v>130252.58</v>
      </c>
      <c r="AP51" s="251">
        <f t="shared" si="114"/>
        <v>0</v>
      </c>
      <c r="AQ51" s="251">
        <f t="shared" si="115"/>
        <v>0</v>
      </c>
      <c r="AR51" s="251">
        <f t="shared" si="116"/>
        <v>0</v>
      </c>
      <c r="AS51" s="251">
        <f t="shared" si="117"/>
        <v>130252.58</v>
      </c>
      <c r="AT51" s="241">
        <f t="shared" si="97"/>
        <v>0</v>
      </c>
      <c r="AU51" s="242">
        <f t="shared" si="98"/>
        <v>24172.57</v>
      </c>
      <c r="AV51" s="241">
        <f t="shared" si="99"/>
        <v>32223.54</v>
      </c>
      <c r="AW51" s="241">
        <f t="shared" si="100"/>
        <v>16912.98</v>
      </c>
      <c r="AX51" s="241">
        <f t="shared" si="101"/>
        <v>18998.93</v>
      </c>
      <c r="AY51" s="241">
        <f t="shared" si="102"/>
        <v>27645.26</v>
      </c>
      <c r="AZ51" s="243">
        <f t="shared" si="103"/>
        <v>8743.7999999999993</v>
      </c>
      <c r="BA51" s="242">
        <f t="shared" si="104"/>
        <v>1555.5</v>
      </c>
      <c r="BB51" s="242">
        <f t="shared" si="105"/>
        <v>0</v>
      </c>
      <c r="BC51" s="242">
        <f t="shared" si="106"/>
        <v>0</v>
      </c>
      <c r="BD51" s="242">
        <f t="shared" si="23"/>
        <v>0</v>
      </c>
      <c r="BE51" s="242"/>
      <c r="BF51" s="70">
        <f t="shared" si="107"/>
        <v>0</v>
      </c>
      <c r="BG51" s="1"/>
      <c r="BH51" s="1"/>
    </row>
    <row r="52" spans="1:60" ht="63.75" hidden="1" customHeight="1" x14ac:dyDescent="0.2">
      <c r="A52" s="65" t="s">
        <v>149</v>
      </c>
      <c r="B52" s="66" t="s">
        <v>150</v>
      </c>
      <c r="C52" s="151" t="s">
        <v>80</v>
      </c>
      <c r="D52" s="65">
        <v>5250</v>
      </c>
      <c r="E52" s="274">
        <v>559.66</v>
      </c>
      <c r="F52" s="275"/>
      <c r="G52" s="276">
        <f t="shared" si="80"/>
        <v>559.66</v>
      </c>
      <c r="H52" s="276">
        <f t="shared" si="81"/>
        <v>5809.66</v>
      </c>
      <c r="I52" s="277"/>
      <c r="J52" s="278"/>
      <c r="K52" s="153">
        <f t="shared" si="108"/>
        <v>0</v>
      </c>
      <c r="L52" s="154">
        <f t="shared" si="63"/>
        <v>5809.66</v>
      </c>
      <c r="M52" s="279"/>
      <c r="N52" s="280"/>
      <c r="O52" s="280"/>
      <c r="P52" s="155">
        <f t="shared" si="109"/>
        <v>0</v>
      </c>
      <c r="Q52" s="156">
        <f t="shared" si="110"/>
        <v>5809.66</v>
      </c>
      <c r="R52" s="280"/>
      <c r="S52" s="187"/>
      <c r="T52" s="187"/>
      <c r="U52" s="187">
        <v>114.24</v>
      </c>
      <c r="V52" s="187">
        <v>1180.6479999999997</v>
      </c>
      <c r="W52" s="187">
        <v>1233.06</v>
      </c>
      <c r="X52" s="187">
        <v>737.02079999999989</v>
      </c>
      <c r="Y52" s="187">
        <v>1383.54</v>
      </c>
      <c r="Z52" s="187">
        <v>850</v>
      </c>
      <c r="AA52" s="187"/>
      <c r="AB52" s="187"/>
      <c r="AC52" s="306"/>
      <c r="AD52" s="306"/>
      <c r="AE52" s="67">
        <f t="shared" si="66"/>
        <v>311.15120000000115</v>
      </c>
      <c r="AF52" s="315">
        <v>557.14</v>
      </c>
      <c r="AG52" s="70">
        <f t="shared" si="84"/>
        <v>2924985</v>
      </c>
      <c r="AH52" s="152">
        <f t="shared" si="85"/>
        <v>311808.96999999997</v>
      </c>
      <c r="AI52" s="68">
        <f t="shared" si="86"/>
        <v>0</v>
      </c>
      <c r="AJ52" s="69">
        <f t="shared" si="87"/>
        <v>311808.96999999997</v>
      </c>
      <c r="AK52" s="69">
        <f t="shared" si="88"/>
        <v>3236793.97</v>
      </c>
      <c r="AL52" s="238">
        <f t="shared" si="111"/>
        <v>0</v>
      </c>
      <c r="AM52" s="238">
        <f t="shared" si="112"/>
        <v>0</v>
      </c>
      <c r="AN52" s="238">
        <f t="shared" si="113"/>
        <v>0</v>
      </c>
      <c r="AO52" s="238">
        <f t="shared" si="92"/>
        <v>3236793.97</v>
      </c>
      <c r="AP52" s="251">
        <f t="shared" si="114"/>
        <v>0</v>
      </c>
      <c r="AQ52" s="251">
        <f t="shared" si="115"/>
        <v>0</v>
      </c>
      <c r="AR52" s="251">
        <f t="shared" si="116"/>
        <v>0</v>
      </c>
      <c r="AS52" s="251">
        <f t="shared" si="117"/>
        <v>3236793.97</v>
      </c>
      <c r="AT52" s="241">
        <f t="shared" si="97"/>
        <v>0</v>
      </c>
      <c r="AU52" s="242">
        <f t="shared" si="98"/>
        <v>0</v>
      </c>
      <c r="AV52" s="241">
        <f t="shared" si="99"/>
        <v>63647.67</v>
      </c>
      <c r="AW52" s="241">
        <f t="shared" si="100"/>
        <v>657786.23</v>
      </c>
      <c r="AX52" s="241">
        <f t="shared" si="101"/>
        <v>686987.05</v>
      </c>
      <c r="AY52" s="241">
        <f t="shared" si="102"/>
        <v>410623.77</v>
      </c>
      <c r="AZ52" s="243">
        <f t="shared" si="103"/>
        <v>770825.48</v>
      </c>
      <c r="BA52" s="242">
        <f t="shared" si="104"/>
        <v>473569</v>
      </c>
      <c r="BB52" s="242">
        <f t="shared" si="105"/>
        <v>0</v>
      </c>
      <c r="BC52" s="242">
        <f t="shared" si="106"/>
        <v>0</v>
      </c>
      <c r="BD52" s="242">
        <f t="shared" si="23"/>
        <v>0</v>
      </c>
      <c r="BE52" s="242"/>
      <c r="BF52" s="70">
        <f t="shared" si="107"/>
        <v>173354.78</v>
      </c>
      <c r="BG52" s="1"/>
      <c r="BH52" s="136"/>
    </row>
    <row r="53" spans="1:60" ht="25.5" hidden="1" customHeight="1" x14ac:dyDescent="0.2">
      <c r="A53" s="65" t="s">
        <v>151</v>
      </c>
      <c r="B53" s="66" t="s">
        <v>152</v>
      </c>
      <c r="C53" s="151" t="s">
        <v>80</v>
      </c>
      <c r="D53" s="65">
        <v>325</v>
      </c>
      <c r="E53" s="274">
        <v>373.7</v>
      </c>
      <c r="F53" s="275"/>
      <c r="G53" s="276">
        <f t="shared" si="80"/>
        <v>373.7</v>
      </c>
      <c r="H53" s="276">
        <f t="shared" si="81"/>
        <v>698.7</v>
      </c>
      <c r="I53" s="277"/>
      <c r="J53" s="278"/>
      <c r="K53" s="153">
        <f t="shared" si="108"/>
        <v>0</v>
      </c>
      <c r="L53" s="154">
        <f t="shared" si="63"/>
        <v>698.7</v>
      </c>
      <c r="M53" s="279"/>
      <c r="N53" s="280"/>
      <c r="O53" s="280"/>
      <c r="P53" s="155">
        <f t="shared" si="109"/>
        <v>0</v>
      </c>
      <c r="Q53" s="156">
        <f t="shared" si="110"/>
        <v>698.7</v>
      </c>
      <c r="R53" s="280"/>
      <c r="S53" s="187"/>
      <c r="T53" s="187"/>
      <c r="U53" s="187"/>
      <c r="V53" s="187"/>
      <c r="W53" s="187">
        <v>294</v>
      </c>
      <c r="X53" s="187">
        <v>138.16</v>
      </c>
      <c r="Y53" s="187">
        <v>120</v>
      </c>
      <c r="Z53" s="187">
        <v>100</v>
      </c>
      <c r="AA53" s="187"/>
      <c r="AB53" s="187">
        <v>46.54</v>
      </c>
      <c r="AC53" s="306"/>
      <c r="AD53" s="306"/>
      <c r="AE53" s="67">
        <f t="shared" si="66"/>
        <v>7.815970093361102E-14</v>
      </c>
      <c r="AF53" s="315">
        <v>91.88</v>
      </c>
      <c r="AG53" s="70">
        <f t="shared" si="84"/>
        <v>29861</v>
      </c>
      <c r="AH53" s="152">
        <f t="shared" si="85"/>
        <v>34335.56</v>
      </c>
      <c r="AI53" s="68">
        <f t="shared" si="86"/>
        <v>0</v>
      </c>
      <c r="AJ53" s="69">
        <f t="shared" si="87"/>
        <v>34335.56</v>
      </c>
      <c r="AK53" s="69">
        <f t="shared" si="88"/>
        <v>64196.56</v>
      </c>
      <c r="AL53" s="238">
        <f t="shared" si="111"/>
        <v>0</v>
      </c>
      <c r="AM53" s="238">
        <f t="shared" si="112"/>
        <v>0</v>
      </c>
      <c r="AN53" s="238">
        <f t="shared" si="113"/>
        <v>0</v>
      </c>
      <c r="AO53" s="238">
        <f t="shared" si="92"/>
        <v>64196.56</v>
      </c>
      <c r="AP53" s="251">
        <f t="shared" si="114"/>
        <v>0</v>
      </c>
      <c r="AQ53" s="251">
        <f t="shared" si="115"/>
        <v>0</v>
      </c>
      <c r="AR53" s="251">
        <f t="shared" si="116"/>
        <v>0</v>
      </c>
      <c r="AS53" s="251">
        <f t="shared" si="117"/>
        <v>64196.56</v>
      </c>
      <c r="AT53" s="241">
        <f t="shared" si="97"/>
        <v>0</v>
      </c>
      <c r="AU53" s="242">
        <f t="shared" si="98"/>
        <v>0</v>
      </c>
      <c r="AV53" s="241">
        <f t="shared" si="99"/>
        <v>0</v>
      </c>
      <c r="AW53" s="241">
        <f t="shared" si="100"/>
        <v>0</v>
      </c>
      <c r="AX53" s="241">
        <f t="shared" si="101"/>
        <v>27012.720000000001</v>
      </c>
      <c r="AY53" s="241">
        <f t="shared" si="102"/>
        <v>12694.14</v>
      </c>
      <c r="AZ53" s="243">
        <f t="shared" si="103"/>
        <v>11025.6</v>
      </c>
      <c r="BA53" s="242">
        <f t="shared" si="104"/>
        <v>9188</v>
      </c>
      <c r="BB53" s="242">
        <f t="shared" si="105"/>
        <v>0</v>
      </c>
      <c r="BC53" s="242">
        <f t="shared" si="106"/>
        <v>4276.1000000000004</v>
      </c>
      <c r="BD53" s="242">
        <f t="shared" si="23"/>
        <v>0</v>
      </c>
      <c r="BE53" s="242"/>
      <c r="BF53" s="70">
        <f t="shared" si="107"/>
        <v>0</v>
      </c>
      <c r="BG53" s="1"/>
      <c r="BH53" s="1"/>
    </row>
    <row r="54" spans="1:60" ht="12.75" hidden="1" customHeight="1" x14ac:dyDescent="0.2">
      <c r="A54" s="65" t="s">
        <v>153</v>
      </c>
      <c r="B54" s="66" t="s">
        <v>154</v>
      </c>
      <c r="C54" s="151" t="s">
        <v>80</v>
      </c>
      <c r="D54" s="65">
        <v>325</v>
      </c>
      <c r="E54" s="274">
        <v>373.7</v>
      </c>
      <c r="F54" s="275"/>
      <c r="G54" s="276">
        <f t="shared" si="80"/>
        <v>373.7</v>
      </c>
      <c r="H54" s="276">
        <f t="shared" si="81"/>
        <v>698.7</v>
      </c>
      <c r="I54" s="277"/>
      <c r="J54" s="278"/>
      <c r="K54" s="153">
        <f t="shared" si="108"/>
        <v>0</v>
      </c>
      <c r="L54" s="154">
        <f t="shared" si="63"/>
        <v>698.7</v>
      </c>
      <c r="M54" s="279"/>
      <c r="N54" s="280"/>
      <c r="O54" s="280"/>
      <c r="P54" s="155">
        <f t="shared" si="109"/>
        <v>0</v>
      </c>
      <c r="Q54" s="156">
        <f t="shared" si="110"/>
        <v>698.7</v>
      </c>
      <c r="R54" s="280"/>
      <c r="S54" s="187"/>
      <c r="T54" s="187"/>
      <c r="U54" s="187"/>
      <c r="V54" s="187"/>
      <c r="W54" s="187">
        <v>294</v>
      </c>
      <c r="X54" s="187"/>
      <c r="Y54" s="187">
        <v>200</v>
      </c>
      <c r="Z54" s="187">
        <v>140</v>
      </c>
      <c r="AA54" s="187"/>
      <c r="AB54" s="187">
        <v>64.7</v>
      </c>
      <c r="AC54" s="306"/>
      <c r="AD54" s="306"/>
      <c r="AE54" s="67">
        <f t="shared" si="66"/>
        <v>4.2632564145606011E-14</v>
      </c>
      <c r="AF54" s="315">
        <v>11.16</v>
      </c>
      <c r="AG54" s="70">
        <f t="shared" si="84"/>
        <v>3627</v>
      </c>
      <c r="AH54" s="152">
        <f t="shared" si="85"/>
        <v>4170.49</v>
      </c>
      <c r="AI54" s="68">
        <f t="shared" si="86"/>
        <v>0</v>
      </c>
      <c r="AJ54" s="69">
        <f t="shared" si="87"/>
        <v>4170.49</v>
      </c>
      <c r="AK54" s="69">
        <f t="shared" si="88"/>
        <v>7797.49</v>
      </c>
      <c r="AL54" s="238">
        <f t="shared" si="111"/>
        <v>0</v>
      </c>
      <c r="AM54" s="238">
        <f t="shared" si="112"/>
        <v>0</v>
      </c>
      <c r="AN54" s="238">
        <f t="shared" si="113"/>
        <v>0</v>
      </c>
      <c r="AO54" s="238">
        <f t="shared" si="92"/>
        <v>7797.49</v>
      </c>
      <c r="AP54" s="251">
        <f t="shared" si="114"/>
        <v>0</v>
      </c>
      <c r="AQ54" s="251">
        <f t="shared" si="115"/>
        <v>0</v>
      </c>
      <c r="AR54" s="251">
        <f t="shared" si="116"/>
        <v>0</v>
      </c>
      <c r="AS54" s="251">
        <f t="shared" si="117"/>
        <v>7797.49</v>
      </c>
      <c r="AT54" s="241">
        <f t="shared" si="97"/>
        <v>0</v>
      </c>
      <c r="AU54" s="242">
        <f t="shared" si="98"/>
        <v>0</v>
      </c>
      <c r="AV54" s="241">
        <f t="shared" si="99"/>
        <v>0</v>
      </c>
      <c r="AW54" s="241">
        <f t="shared" si="100"/>
        <v>0</v>
      </c>
      <c r="AX54" s="241">
        <f t="shared" si="101"/>
        <v>3281.04</v>
      </c>
      <c r="AY54" s="241">
        <f t="shared" si="102"/>
        <v>0</v>
      </c>
      <c r="AZ54" s="243">
        <f t="shared" si="103"/>
        <v>2232</v>
      </c>
      <c r="BA54" s="242">
        <f t="shared" si="104"/>
        <v>1562.4</v>
      </c>
      <c r="BB54" s="242">
        <f t="shared" si="105"/>
        <v>0</v>
      </c>
      <c r="BC54" s="242">
        <f t="shared" si="106"/>
        <v>722.05</v>
      </c>
      <c r="BD54" s="242">
        <f t="shared" si="23"/>
        <v>0</v>
      </c>
      <c r="BE54" s="242"/>
      <c r="BF54" s="70">
        <f t="shared" si="107"/>
        <v>0</v>
      </c>
      <c r="BG54" s="1"/>
      <c r="BH54" s="1"/>
    </row>
    <row r="55" spans="1:60" ht="38.25" hidden="1" customHeight="1" x14ac:dyDescent="0.2">
      <c r="A55" s="65" t="s">
        <v>155</v>
      </c>
      <c r="B55" s="66" t="s">
        <v>156</v>
      </c>
      <c r="C55" s="151" t="s">
        <v>80</v>
      </c>
      <c r="D55" s="65">
        <v>110</v>
      </c>
      <c r="E55" s="274"/>
      <c r="F55" s="275"/>
      <c r="G55" s="276">
        <f t="shared" si="80"/>
        <v>0</v>
      </c>
      <c r="H55" s="276">
        <f t="shared" si="81"/>
        <v>110</v>
      </c>
      <c r="I55" s="277">
        <v>57.52</v>
      </c>
      <c r="J55" s="278"/>
      <c r="K55" s="153">
        <f t="shared" si="108"/>
        <v>57.52</v>
      </c>
      <c r="L55" s="154">
        <f t="shared" si="63"/>
        <v>167.52</v>
      </c>
      <c r="M55" s="279" t="s">
        <v>423</v>
      </c>
      <c r="N55" s="280"/>
      <c r="O55" s="280"/>
      <c r="P55" s="155">
        <f t="shared" si="109"/>
        <v>0</v>
      </c>
      <c r="Q55" s="156">
        <f t="shared" si="110"/>
        <v>167.52</v>
      </c>
      <c r="R55" s="280"/>
      <c r="S55" s="187"/>
      <c r="T55" s="187"/>
      <c r="U55" s="187"/>
      <c r="V55" s="187"/>
      <c r="W55" s="187"/>
      <c r="X55" s="187"/>
      <c r="Y55" s="187"/>
      <c r="Z55" s="187">
        <v>100</v>
      </c>
      <c r="AA55" s="187">
        <v>60</v>
      </c>
      <c r="AB55" s="187">
        <v>7.52</v>
      </c>
      <c r="AC55" s="306"/>
      <c r="AD55" s="306"/>
      <c r="AE55" s="67">
        <f t="shared" si="66"/>
        <v>1.0658141036401503E-14</v>
      </c>
      <c r="AF55" s="315">
        <v>704.57</v>
      </c>
      <c r="AG55" s="70">
        <f t="shared" si="84"/>
        <v>77502.7</v>
      </c>
      <c r="AH55" s="152">
        <f t="shared" si="85"/>
        <v>0</v>
      </c>
      <c r="AI55" s="68">
        <f t="shared" si="86"/>
        <v>0</v>
      </c>
      <c r="AJ55" s="69">
        <f t="shared" si="87"/>
        <v>0</v>
      </c>
      <c r="AK55" s="69">
        <f t="shared" si="88"/>
        <v>77502.7</v>
      </c>
      <c r="AL55" s="238">
        <f t="shared" si="111"/>
        <v>40526.870000000003</v>
      </c>
      <c r="AM55" s="238">
        <f t="shared" si="112"/>
        <v>0</v>
      </c>
      <c r="AN55" s="238">
        <f t="shared" si="113"/>
        <v>40526.870000000003</v>
      </c>
      <c r="AO55" s="238">
        <f t="shared" si="92"/>
        <v>118029.57</v>
      </c>
      <c r="AP55" s="251">
        <f t="shared" si="114"/>
        <v>0</v>
      </c>
      <c r="AQ55" s="251">
        <f t="shared" si="115"/>
        <v>0</v>
      </c>
      <c r="AR55" s="251">
        <f t="shared" si="116"/>
        <v>0</v>
      </c>
      <c r="AS55" s="251">
        <f t="shared" si="117"/>
        <v>118029.57</v>
      </c>
      <c r="AT55" s="241">
        <f t="shared" si="97"/>
        <v>0</v>
      </c>
      <c r="AU55" s="242">
        <f t="shared" si="98"/>
        <v>0</v>
      </c>
      <c r="AV55" s="241">
        <f t="shared" si="99"/>
        <v>0</v>
      </c>
      <c r="AW55" s="241">
        <f t="shared" si="100"/>
        <v>0</v>
      </c>
      <c r="AX55" s="241">
        <f t="shared" si="101"/>
        <v>0</v>
      </c>
      <c r="AY55" s="241">
        <f t="shared" si="102"/>
        <v>0</v>
      </c>
      <c r="AZ55" s="243">
        <f t="shared" si="103"/>
        <v>0</v>
      </c>
      <c r="BA55" s="242">
        <f t="shared" si="104"/>
        <v>70457</v>
      </c>
      <c r="BB55" s="242">
        <f t="shared" si="105"/>
        <v>42274.2</v>
      </c>
      <c r="BC55" s="242">
        <f t="shared" si="106"/>
        <v>5298.37</v>
      </c>
      <c r="BD55" s="242">
        <f t="shared" si="23"/>
        <v>0</v>
      </c>
      <c r="BE55" s="242"/>
      <c r="BF55" s="70">
        <f t="shared" si="107"/>
        <v>0</v>
      </c>
      <c r="BG55" s="1"/>
      <c r="BH55" s="1"/>
    </row>
    <row r="56" spans="1:60" ht="25.5" hidden="1" customHeight="1" x14ac:dyDescent="0.2">
      <c r="A56" s="65" t="s">
        <v>157</v>
      </c>
      <c r="B56" s="66" t="s">
        <v>158</v>
      </c>
      <c r="C56" s="151" t="s">
        <v>115</v>
      </c>
      <c r="D56" s="65">
        <v>50</v>
      </c>
      <c r="E56" s="274">
        <v>140</v>
      </c>
      <c r="F56" s="275"/>
      <c r="G56" s="276">
        <f t="shared" si="80"/>
        <v>140</v>
      </c>
      <c r="H56" s="276">
        <f t="shared" si="81"/>
        <v>190</v>
      </c>
      <c r="I56" s="277"/>
      <c r="J56" s="278"/>
      <c r="K56" s="153">
        <f t="shared" si="108"/>
        <v>0</v>
      </c>
      <c r="L56" s="154">
        <f t="shared" si="63"/>
        <v>190</v>
      </c>
      <c r="M56" s="279"/>
      <c r="N56" s="280"/>
      <c r="O56" s="280"/>
      <c r="P56" s="155">
        <f t="shared" si="109"/>
        <v>0</v>
      </c>
      <c r="Q56" s="156">
        <f t="shared" si="110"/>
        <v>190</v>
      </c>
      <c r="R56" s="280"/>
      <c r="S56" s="187"/>
      <c r="T56" s="187"/>
      <c r="U56" s="187"/>
      <c r="V56" s="187"/>
      <c r="W56" s="187"/>
      <c r="X56" s="187"/>
      <c r="Y56" s="187"/>
      <c r="Z56" s="187">
        <v>150</v>
      </c>
      <c r="AA56" s="187">
        <v>40</v>
      </c>
      <c r="AB56" s="187"/>
      <c r="AC56" s="306"/>
      <c r="AD56" s="306"/>
      <c r="AE56" s="67">
        <f t="shared" si="66"/>
        <v>0</v>
      </c>
      <c r="AF56" s="315">
        <v>127.44</v>
      </c>
      <c r="AG56" s="70">
        <f t="shared" si="84"/>
        <v>6372</v>
      </c>
      <c r="AH56" s="152">
        <f t="shared" si="85"/>
        <v>17841.599999999999</v>
      </c>
      <c r="AI56" s="68">
        <f t="shared" si="86"/>
        <v>0</v>
      </c>
      <c r="AJ56" s="69">
        <f t="shared" si="87"/>
        <v>17841.599999999999</v>
      </c>
      <c r="AK56" s="69">
        <f t="shared" si="88"/>
        <v>24213.599999999999</v>
      </c>
      <c r="AL56" s="238">
        <f t="shared" si="111"/>
        <v>0</v>
      </c>
      <c r="AM56" s="238">
        <f t="shared" si="112"/>
        <v>0</v>
      </c>
      <c r="AN56" s="238">
        <f t="shared" si="113"/>
        <v>0</v>
      </c>
      <c r="AO56" s="238">
        <f t="shared" si="92"/>
        <v>24213.599999999999</v>
      </c>
      <c r="AP56" s="251">
        <f t="shared" si="114"/>
        <v>0</v>
      </c>
      <c r="AQ56" s="251">
        <f t="shared" si="115"/>
        <v>0</v>
      </c>
      <c r="AR56" s="251">
        <f t="shared" si="116"/>
        <v>0</v>
      </c>
      <c r="AS56" s="251">
        <f t="shared" si="117"/>
        <v>24213.599999999999</v>
      </c>
      <c r="AT56" s="241">
        <f t="shared" si="97"/>
        <v>0</v>
      </c>
      <c r="AU56" s="242">
        <f t="shared" si="98"/>
        <v>0</v>
      </c>
      <c r="AV56" s="241">
        <f t="shared" si="99"/>
        <v>0</v>
      </c>
      <c r="AW56" s="241">
        <f t="shared" si="100"/>
        <v>0</v>
      </c>
      <c r="AX56" s="241">
        <f t="shared" si="101"/>
        <v>0</v>
      </c>
      <c r="AY56" s="241">
        <f t="shared" si="102"/>
        <v>0</v>
      </c>
      <c r="AZ56" s="243">
        <f t="shared" si="103"/>
        <v>0</v>
      </c>
      <c r="BA56" s="242">
        <f t="shared" si="104"/>
        <v>19116</v>
      </c>
      <c r="BB56" s="242">
        <f t="shared" si="105"/>
        <v>5097.6000000000004</v>
      </c>
      <c r="BC56" s="242">
        <f t="shared" si="106"/>
        <v>0</v>
      </c>
      <c r="BD56" s="242">
        <f t="shared" si="23"/>
        <v>0</v>
      </c>
      <c r="BE56" s="242"/>
      <c r="BF56" s="70">
        <f t="shared" si="107"/>
        <v>0</v>
      </c>
      <c r="BG56" s="1"/>
      <c r="BH56" s="1"/>
    </row>
    <row r="57" spans="1:60" ht="25.5" hidden="1" customHeight="1" x14ac:dyDescent="0.2">
      <c r="A57" s="65" t="s">
        <v>159</v>
      </c>
      <c r="B57" s="66" t="s">
        <v>160</v>
      </c>
      <c r="C57" s="151" t="s">
        <v>67</v>
      </c>
      <c r="D57" s="65">
        <v>20</v>
      </c>
      <c r="E57" s="274"/>
      <c r="F57" s="275"/>
      <c r="G57" s="276">
        <f t="shared" si="80"/>
        <v>0</v>
      </c>
      <c r="H57" s="276">
        <f t="shared" si="81"/>
        <v>20</v>
      </c>
      <c r="I57" s="277"/>
      <c r="J57" s="278"/>
      <c r="K57" s="153">
        <f t="shared" si="108"/>
        <v>0</v>
      </c>
      <c r="L57" s="154">
        <f t="shared" si="63"/>
        <v>20</v>
      </c>
      <c r="M57" s="279"/>
      <c r="N57" s="280">
        <v>19</v>
      </c>
      <c r="O57" s="280"/>
      <c r="P57" s="155">
        <f t="shared" si="109"/>
        <v>19</v>
      </c>
      <c r="Q57" s="156">
        <f t="shared" si="110"/>
        <v>39</v>
      </c>
      <c r="R57" s="280"/>
      <c r="S57" s="187">
        <v>20</v>
      </c>
      <c r="T57" s="187"/>
      <c r="U57" s="187"/>
      <c r="V57" s="187"/>
      <c r="W57" s="187"/>
      <c r="X57" s="187"/>
      <c r="Y57" s="187"/>
      <c r="Z57" s="187"/>
      <c r="AA57" s="187"/>
      <c r="AB57" s="187">
        <v>19</v>
      </c>
      <c r="AC57" s="306"/>
      <c r="AD57" s="306"/>
      <c r="AE57" s="67">
        <f t="shared" si="66"/>
        <v>0</v>
      </c>
      <c r="AF57" s="315">
        <v>12.85</v>
      </c>
      <c r="AG57" s="70">
        <f t="shared" si="84"/>
        <v>257</v>
      </c>
      <c r="AH57" s="152">
        <f t="shared" si="85"/>
        <v>0</v>
      </c>
      <c r="AI57" s="68">
        <f t="shared" si="86"/>
        <v>0</v>
      </c>
      <c r="AJ57" s="69">
        <f t="shared" si="87"/>
        <v>0</v>
      </c>
      <c r="AK57" s="69">
        <f t="shared" si="88"/>
        <v>257</v>
      </c>
      <c r="AL57" s="238">
        <f t="shared" si="111"/>
        <v>0</v>
      </c>
      <c r="AM57" s="238">
        <f t="shared" si="112"/>
        <v>0</v>
      </c>
      <c r="AN57" s="238">
        <f t="shared" si="113"/>
        <v>0</v>
      </c>
      <c r="AO57" s="238">
        <f t="shared" si="92"/>
        <v>257</v>
      </c>
      <c r="AP57" s="251">
        <f t="shared" si="114"/>
        <v>244.15</v>
      </c>
      <c r="AQ57" s="251">
        <f t="shared" si="115"/>
        <v>0</v>
      </c>
      <c r="AR57" s="251">
        <f t="shared" si="116"/>
        <v>244.15</v>
      </c>
      <c r="AS57" s="251">
        <f t="shared" si="117"/>
        <v>501.15</v>
      </c>
      <c r="AT57" s="241">
        <f t="shared" si="97"/>
        <v>257</v>
      </c>
      <c r="AU57" s="242">
        <f t="shared" si="98"/>
        <v>0</v>
      </c>
      <c r="AV57" s="241">
        <f t="shared" si="99"/>
        <v>0</v>
      </c>
      <c r="AW57" s="241">
        <f t="shared" si="100"/>
        <v>0</v>
      </c>
      <c r="AX57" s="241">
        <f t="shared" si="101"/>
        <v>0</v>
      </c>
      <c r="AY57" s="241">
        <f t="shared" si="102"/>
        <v>0</v>
      </c>
      <c r="AZ57" s="243">
        <f t="shared" si="103"/>
        <v>0</v>
      </c>
      <c r="BA57" s="242">
        <f t="shared" si="104"/>
        <v>0</v>
      </c>
      <c r="BB57" s="242">
        <f t="shared" si="105"/>
        <v>0</v>
      </c>
      <c r="BC57" s="242">
        <f t="shared" si="106"/>
        <v>244.15</v>
      </c>
      <c r="BD57" s="242">
        <f t="shared" si="23"/>
        <v>0</v>
      </c>
      <c r="BE57" s="242"/>
      <c r="BF57" s="70">
        <f t="shared" si="107"/>
        <v>0</v>
      </c>
      <c r="BG57" s="1">
        <f>13.16/2</f>
        <v>6.58</v>
      </c>
      <c r="BH57" s="1"/>
    </row>
    <row r="58" spans="1:60" ht="12.75" hidden="1" customHeight="1" x14ac:dyDescent="0.2">
      <c r="A58" s="65" t="s">
        <v>161</v>
      </c>
      <c r="B58" s="66" t="s">
        <v>162</v>
      </c>
      <c r="C58" s="151" t="s">
        <v>67</v>
      </c>
      <c r="D58" s="65">
        <v>20</v>
      </c>
      <c r="E58" s="274"/>
      <c r="F58" s="275"/>
      <c r="G58" s="276">
        <f t="shared" si="80"/>
        <v>0</v>
      </c>
      <c r="H58" s="276">
        <f t="shared" si="81"/>
        <v>20</v>
      </c>
      <c r="I58" s="277"/>
      <c r="J58" s="278"/>
      <c r="K58" s="153">
        <f t="shared" si="108"/>
        <v>0</v>
      </c>
      <c r="L58" s="154">
        <f t="shared" si="63"/>
        <v>20</v>
      </c>
      <c r="M58" s="279"/>
      <c r="N58" s="280">
        <v>19</v>
      </c>
      <c r="O58" s="280"/>
      <c r="P58" s="155">
        <f t="shared" si="109"/>
        <v>19</v>
      </c>
      <c r="Q58" s="156">
        <f t="shared" si="110"/>
        <v>39</v>
      </c>
      <c r="R58" s="280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306"/>
      <c r="AD58" s="306"/>
      <c r="AE58" s="67">
        <f t="shared" si="66"/>
        <v>39</v>
      </c>
      <c r="AF58" s="315">
        <v>330.17</v>
      </c>
      <c r="AG58" s="70">
        <f t="shared" si="84"/>
        <v>6603.4</v>
      </c>
      <c r="AH58" s="152">
        <f t="shared" si="85"/>
        <v>0</v>
      </c>
      <c r="AI58" s="68">
        <f t="shared" si="86"/>
        <v>0</v>
      </c>
      <c r="AJ58" s="69">
        <f t="shared" si="87"/>
        <v>0</v>
      </c>
      <c r="AK58" s="69">
        <f t="shared" si="88"/>
        <v>6603.4</v>
      </c>
      <c r="AL58" s="238">
        <f t="shared" si="111"/>
        <v>0</v>
      </c>
      <c r="AM58" s="238">
        <f t="shared" si="112"/>
        <v>0</v>
      </c>
      <c r="AN58" s="238">
        <f t="shared" si="113"/>
        <v>0</v>
      </c>
      <c r="AO58" s="238">
        <f t="shared" si="92"/>
        <v>6603.4</v>
      </c>
      <c r="AP58" s="251">
        <f t="shared" si="114"/>
        <v>6273.23</v>
      </c>
      <c r="AQ58" s="251">
        <f t="shared" si="115"/>
        <v>0</v>
      </c>
      <c r="AR58" s="251">
        <f t="shared" si="116"/>
        <v>6273.23</v>
      </c>
      <c r="AS58" s="251">
        <f t="shared" si="117"/>
        <v>12876.63</v>
      </c>
      <c r="AT58" s="241">
        <f t="shared" si="97"/>
        <v>0</v>
      </c>
      <c r="AU58" s="242">
        <f t="shared" si="98"/>
        <v>0</v>
      </c>
      <c r="AV58" s="241">
        <f t="shared" si="99"/>
        <v>0</v>
      </c>
      <c r="AW58" s="241">
        <f t="shared" si="100"/>
        <v>0</v>
      </c>
      <c r="AX58" s="241">
        <f t="shared" si="101"/>
        <v>0</v>
      </c>
      <c r="AY58" s="241">
        <f t="shared" si="102"/>
        <v>0</v>
      </c>
      <c r="AZ58" s="243">
        <f t="shared" si="103"/>
        <v>0</v>
      </c>
      <c r="BA58" s="242">
        <f t="shared" si="104"/>
        <v>0</v>
      </c>
      <c r="BB58" s="242">
        <f t="shared" si="105"/>
        <v>0</v>
      </c>
      <c r="BC58" s="242">
        <f t="shared" si="106"/>
        <v>0</v>
      </c>
      <c r="BD58" s="242">
        <f t="shared" si="23"/>
        <v>0</v>
      </c>
      <c r="BE58" s="242"/>
      <c r="BF58" s="70">
        <f t="shared" si="107"/>
        <v>12876.63</v>
      </c>
      <c r="BG58" s="1">
        <f>982.9/2</f>
        <v>491.45</v>
      </c>
      <c r="BH58" s="1"/>
    </row>
    <row r="59" spans="1:60" s="267" customFormat="1" ht="51" x14ac:dyDescent="0.2">
      <c r="A59" s="157" t="s">
        <v>419</v>
      </c>
      <c r="B59" s="158" t="s">
        <v>420</v>
      </c>
      <c r="C59" s="255" t="s">
        <v>80</v>
      </c>
      <c r="D59" s="253"/>
      <c r="E59" s="290"/>
      <c r="F59" s="258"/>
      <c r="G59" s="258"/>
      <c r="H59" s="258"/>
      <c r="I59" s="291">
        <v>129.91999999999999</v>
      </c>
      <c r="J59" s="259"/>
      <c r="K59" s="259">
        <f t="shared" si="108"/>
        <v>129.91999999999999</v>
      </c>
      <c r="L59" s="260">
        <f t="shared" si="63"/>
        <v>129.91999999999999</v>
      </c>
      <c r="M59" s="292" t="s">
        <v>422</v>
      </c>
      <c r="N59" s="293"/>
      <c r="O59" s="293"/>
      <c r="P59" s="295">
        <f t="shared" si="109"/>
        <v>0</v>
      </c>
      <c r="Q59" s="296">
        <f t="shared" si="110"/>
        <v>129.91999999999999</v>
      </c>
      <c r="R59" s="293"/>
      <c r="S59" s="261"/>
      <c r="T59" s="261"/>
      <c r="U59" s="261"/>
      <c r="V59" s="261"/>
      <c r="W59" s="261"/>
      <c r="X59" s="261"/>
      <c r="Y59" s="261"/>
      <c r="Z59" s="261">
        <v>65</v>
      </c>
      <c r="AA59" s="261"/>
      <c r="AB59" s="261"/>
      <c r="AC59" s="448">
        <v>64.92</v>
      </c>
      <c r="AD59" s="307"/>
      <c r="AE59" s="67">
        <f t="shared" si="66"/>
        <v>-1.4210854715202004E-14</v>
      </c>
      <c r="AF59" s="316">
        <v>351.99</v>
      </c>
      <c r="AG59" s="262"/>
      <c r="AH59" s="256">
        <f t="shared" si="85"/>
        <v>0</v>
      </c>
      <c r="AI59" s="257">
        <f t="shared" si="86"/>
        <v>0</v>
      </c>
      <c r="AJ59" s="258"/>
      <c r="AK59" s="258"/>
      <c r="AL59" s="263">
        <f t="shared" si="111"/>
        <v>45730.54</v>
      </c>
      <c r="AM59" s="263">
        <f t="shared" si="112"/>
        <v>0</v>
      </c>
      <c r="AN59" s="263">
        <f t="shared" si="113"/>
        <v>45730.54</v>
      </c>
      <c r="AO59" s="263">
        <f t="shared" si="92"/>
        <v>45730.54</v>
      </c>
      <c r="AP59" s="297">
        <f t="shared" si="114"/>
        <v>0</v>
      </c>
      <c r="AQ59" s="297">
        <f t="shared" si="115"/>
        <v>0</v>
      </c>
      <c r="AR59" s="297">
        <f t="shared" si="116"/>
        <v>0</v>
      </c>
      <c r="AS59" s="297">
        <f t="shared" si="117"/>
        <v>45730.54</v>
      </c>
      <c r="AT59" s="261">
        <f t="shared" si="97"/>
        <v>0</v>
      </c>
      <c r="AU59" s="264">
        <f t="shared" si="98"/>
        <v>0</v>
      </c>
      <c r="AV59" s="261">
        <f t="shared" si="99"/>
        <v>0</v>
      </c>
      <c r="AW59" s="261">
        <f t="shared" si="100"/>
        <v>0</v>
      </c>
      <c r="AX59" s="261">
        <f t="shared" si="101"/>
        <v>0</v>
      </c>
      <c r="AY59" s="261">
        <f t="shared" si="102"/>
        <v>0</v>
      </c>
      <c r="AZ59" s="265">
        <f t="shared" si="103"/>
        <v>0</v>
      </c>
      <c r="BA59" s="264">
        <f t="shared" si="104"/>
        <v>22879.35</v>
      </c>
      <c r="BB59" s="264">
        <f t="shared" si="105"/>
        <v>0</v>
      </c>
      <c r="BC59" s="264">
        <f t="shared" si="106"/>
        <v>0</v>
      </c>
      <c r="BD59" s="242">
        <f t="shared" si="23"/>
        <v>22851.19</v>
      </c>
      <c r="BE59" s="242"/>
      <c r="BF59" s="70">
        <f t="shared" si="107"/>
        <v>0</v>
      </c>
      <c r="BG59" s="266"/>
      <c r="BH59" s="266"/>
    </row>
    <row r="60" spans="1:60" s="267" customFormat="1" ht="12.75" hidden="1" x14ac:dyDescent="0.2">
      <c r="A60" s="157" t="s">
        <v>456</v>
      </c>
      <c r="B60" s="158" t="s">
        <v>457</v>
      </c>
      <c r="C60" s="255" t="s">
        <v>80</v>
      </c>
      <c r="D60" s="253"/>
      <c r="E60" s="290"/>
      <c r="F60" s="258"/>
      <c r="G60" s="258"/>
      <c r="H60" s="258"/>
      <c r="I60" s="291"/>
      <c r="J60" s="259"/>
      <c r="K60" s="259"/>
      <c r="L60" s="260"/>
      <c r="M60" s="292"/>
      <c r="N60" s="293">
        <v>306.8</v>
      </c>
      <c r="O60" s="293"/>
      <c r="P60" s="295">
        <f t="shared" si="109"/>
        <v>306.8</v>
      </c>
      <c r="Q60" s="296">
        <f t="shared" si="110"/>
        <v>306.8</v>
      </c>
      <c r="R60" s="293"/>
      <c r="S60" s="261"/>
      <c r="T60" s="261"/>
      <c r="U60" s="261"/>
      <c r="V60" s="261"/>
      <c r="W60" s="261"/>
      <c r="X60" s="261"/>
      <c r="Y60" s="261"/>
      <c r="Z60" s="261"/>
      <c r="AA60" s="261"/>
      <c r="AB60" s="261">
        <v>306.8</v>
      </c>
      <c r="AC60" s="307"/>
      <c r="AD60" s="307"/>
      <c r="AE60" s="67">
        <f t="shared" si="66"/>
        <v>0</v>
      </c>
      <c r="AF60" s="316">
        <v>43.14</v>
      </c>
      <c r="AG60" s="262"/>
      <c r="AH60" s="256">
        <f t="shared" si="85"/>
        <v>0</v>
      </c>
      <c r="AI60" s="257">
        <f t="shared" si="86"/>
        <v>0</v>
      </c>
      <c r="AJ60" s="258"/>
      <c r="AK60" s="258"/>
      <c r="AL60" s="263"/>
      <c r="AM60" s="263">
        <f t="shared" si="112"/>
        <v>0</v>
      </c>
      <c r="AN60" s="263"/>
      <c r="AO60" s="263"/>
      <c r="AP60" s="297">
        <f t="shared" si="114"/>
        <v>13235.35</v>
      </c>
      <c r="AQ60" s="297">
        <f t="shared" si="115"/>
        <v>0</v>
      </c>
      <c r="AR60" s="297">
        <f t="shared" si="116"/>
        <v>13235.35</v>
      </c>
      <c r="AS60" s="297">
        <f t="shared" si="117"/>
        <v>13235.35</v>
      </c>
      <c r="AT60" s="261">
        <f t="shared" si="97"/>
        <v>0</v>
      </c>
      <c r="AU60" s="264">
        <f t="shared" si="98"/>
        <v>0</v>
      </c>
      <c r="AV60" s="261">
        <f t="shared" si="99"/>
        <v>0</v>
      </c>
      <c r="AW60" s="261">
        <f t="shared" si="100"/>
        <v>0</v>
      </c>
      <c r="AX60" s="261">
        <f t="shared" si="101"/>
        <v>0</v>
      </c>
      <c r="AY60" s="261">
        <f t="shared" si="102"/>
        <v>0</v>
      </c>
      <c r="AZ60" s="265">
        <f t="shared" si="103"/>
        <v>0</v>
      </c>
      <c r="BA60" s="264"/>
      <c r="BB60" s="264">
        <f t="shared" si="105"/>
        <v>0</v>
      </c>
      <c r="BC60" s="264">
        <f t="shared" si="106"/>
        <v>13235.35</v>
      </c>
      <c r="BD60" s="242">
        <f t="shared" si="23"/>
        <v>0</v>
      </c>
      <c r="BE60" s="242"/>
      <c r="BF60" s="70">
        <f t="shared" si="107"/>
        <v>0</v>
      </c>
      <c r="BG60" s="266"/>
      <c r="BH60" s="266"/>
    </row>
    <row r="61" spans="1:60" ht="12.75" hidden="1" customHeight="1" x14ac:dyDescent="0.2">
      <c r="A61" s="49" t="s">
        <v>163</v>
      </c>
      <c r="B61" s="50" t="s">
        <v>164</v>
      </c>
      <c r="C61" s="147"/>
      <c r="D61" s="49"/>
      <c r="E61" s="288"/>
      <c r="F61" s="289"/>
      <c r="G61" s="185"/>
      <c r="H61" s="185"/>
      <c r="I61" s="185"/>
      <c r="J61" s="185"/>
      <c r="K61" s="185"/>
      <c r="L61" s="185"/>
      <c r="M61" s="285"/>
      <c r="N61" s="285"/>
      <c r="O61" s="285"/>
      <c r="P61" s="285"/>
      <c r="Q61" s="285"/>
      <c r="R61" s="2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304"/>
      <c r="AD61" s="304"/>
      <c r="AE61" s="51"/>
      <c r="AF61" s="304"/>
      <c r="AG61" s="55">
        <f>AG62+AG68</f>
        <v>177533.46000000002</v>
      </c>
      <c r="AH61" s="148"/>
      <c r="AI61" s="52"/>
      <c r="AJ61" s="51"/>
      <c r="AK61" s="51">
        <f t="shared" ref="AK61:BF61" si="118">AK62+AK68</f>
        <v>177533.46000000002</v>
      </c>
      <c r="AL61" s="51"/>
      <c r="AM61" s="51"/>
      <c r="AN61" s="51"/>
      <c r="AO61" s="51">
        <f t="shared" si="118"/>
        <v>114410.94</v>
      </c>
      <c r="AP61" s="51"/>
      <c r="AQ61" s="51"/>
      <c r="AR61" s="51"/>
      <c r="AS61" s="51">
        <f t="shared" si="118"/>
        <v>114410.94</v>
      </c>
      <c r="AT61" s="53">
        <f t="shared" si="118"/>
        <v>0</v>
      </c>
      <c r="AU61" s="53">
        <f t="shared" si="118"/>
        <v>0</v>
      </c>
      <c r="AV61" s="54">
        <f t="shared" si="118"/>
        <v>0</v>
      </c>
      <c r="AW61" s="54">
        <f t="shared" si="118"/>
        <v>0</v>
      </c>
      <c r="AX61" s="54">
        <f t="shared" si="118"/>
        <v>0</v>
      </c>
      <c r="AY61" s="54">
        <f t="shared" si="118"/>
        <v>0</v>
      </c>
      <c r="AZ61" s="51">
        <f t="shared" si="118"/>
        <v>0</v>
      </c>
      <c r="BA61" s="55">
        <f t="shared" si="118"/>
        <v>108314.26000000001</v>
      </c>
      <c r="BB61" s="55">
        <f t="shared" si="118"/>
        <v>6096.6799999999985</v>
      </c>
      <c r="BC61" s="55">
        <f t="shared" si="118"/>
        <v>0</v>
      </c>
      <c r="BD61" s="55">
        <f t="shared" ref="BD61" si="119">BD62+BD68</f>
        <v>0</v>
      </c>
      <c r="BE61" s="55"/>
      <c r="BF61" s="55">
        <f t="shared" si="118"/>
        <v>0</v>
      </c>
      <c r="BG61" s="1"/>
      <c r="BH61" s="1"/>
    </row>
    <row r="62" spans="1:60" ht="25.5" hidden="1" customHeight="1" x14ac:dyDescent="0.2">
      <c r="A62" s="57" t="s">
        <v>165</v>
      </c>
      <c r="B62" s="58" t="s">
        <v>166</v>
      </c>
      <c r="C62" s="149"/>
      <c r="D62" s="64"/>
      <c r="E62" s="286"/>
      <c r="F62" s="287"/>
      <c r="G62" s="184"/>
      <c r="H62" s="184"/>
      <c r="I62" s="184"/>
      <c r="J62" s="184"/>
      <c r="K62" s="184"/>
      <c r="L62" s="184"/>
      <c r="M62" s="282"/>
      <c r="N62" s="282"/>
      <c r="O62" s="282"/>
      <c r="P62" s="282"/>
      <c r="Q62" s="282"/>
      <c r="R62" s="282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305"/>
      <c r="AD62" s="305"/>
      <c r="AE62" s="59"/>
      <c r="AF62" s="305"/>
      <c r="AG62" s="63">
        <f>SUM(AG63:AG67)</f>
        <v>137587.04</v>
      </c>
      <c r="AH62" s="150"/>
      <c r="AI62" s="61"/>
      <c r="AJ62" s="59"/>
      <c r="AK62" s="59">
        <f t="shared" ref="AK62:BF62" si="120">SUM(AK63:AK67)</f>
        <v>137587.04</v>
      </c>
      <c r="AL62" s="59"/>
      <c r="AM62" s="59"/>
      <c r="AN62" s="59"/>
      <c r="AO62" s="59">
        <f t="shared" si="120"/>
        <v>74464.52</v>
      </c>
      <c r="AP62" s="59"/>
      <c r="AQ62" s="59"/>
      <c r="AR62" s="59"/>
      <c r="AS62" s="59">
        <f t="shared" si="120"/>
        <v>74464.52</v>
      </c>
      <c r="AT62" s="62">
        <f t="shared" si="120"/>
        <v>0</v>
      </c>
      <c r="AU62" s="62">
        <f t="shared" si="120"/>
        <v>0</v>
      </c>
      <c r="AV62" s="60">
        <f t="shared" si="120"/>
        <v>0</v>
      </c>
      <c r="AW62" s="60">
        <f t="shared" si="120"/>
        <v>0</v>
      </c>
      <c r="AX62" s="60">
        <f t="shared" si="120"/>
        <v>0</v>
      </c>
      <c r="AY62" s="60">
        <f t="shared" si="120"/>
        <v>0</v>
      </c>
      <c r="AZ62" s="59">
        <f t="shared" si="120"/>
        <v>0</v>
      </c>
      <c r="BA62" s="63">
        <f t="shared" si="120"/>
        <v>71306.880000000005</v>
      </c>
      <c r="BB62" s="63">
        <f t="shared" si="120"/>
        <v>3157.6399999999994</v>
      </c>
      <c r="BC62" s="63">
        <f t="shared" si="120"/>
        <v>0</v>
      </c>
      <c r="BD62" s="63">
        <f t="shared" ref="BD62" si="121">SUM(BD63:BD67)</f>
        <v>0</v>
      </c>
      <c r="BE62" s="63"/>
      <c r="BF62" s="63">
        <f t="shared" si="120"/>
        <v>0</v>
      </c>
      <c r="BG62" s="1"/>
      <c r="BH62" s="1"/>
    </row>
    <row r="63" spans="1:60" ht="12.75" hidden="1" customHeight="1" x14ac:dyDescent="0.2">
      <c r="A63" s="65" t="s">
        <v>167</v>
      </c>
      <c r="B63" s="66" t="s">
        <v>168</v>
      </c>
      <c r="C63" s="151" t="s">
        <v>80</v>
      </c>
      <c r="D63" s="65">
        <v>500</v>
      </c>
      <c r="E63" s="274"/>
      <c r="F63" s="275"/>
      <c r="G63" s="276">
        <f t="shared" ref="G63:G67" si="122">E63-F63</f>
        <v>0</v>
      </c>
      <c r="H63" s="276">
        <f>D63+G63</f>
        <v>500</v>
      </c>
      <c r="I63" s="277"/>
      <c r="J63" s="278">
        <v>307.27</v>
      </c>
      <c r="K63" s="153">
        <f t="shared" ref="K63" si="123">I63-J63</f>
        <v>-307.27</v>
      </c>
      <c r="L63" s="154">
        <f t="shared" ref="L63" si="124">H63+K63</f>
        <v>192.73000000000002</v>
      </c>
      <c r="M63" s="279" t="s">
        <v>423</v>
      </c>
      <c r="N63" s="280"/>
      <c r="O63" s="280"/>
      <c r="P63" s="155">
        <f t="shared" ref="P63" si="125">N63-O63</f>
        <v>0</v>
      </c>
      <c r="Q63" s="156">
        <f t="shared" ref="Q63" si="126">L63+P63</f>
        <v>192.73000000000002</v>
      </c>
      <c r="R63" s="280"/>
      <c r="S63" s="187"/>
      <c r="T63" s="187"/>
      <c r="U63" s="187"/>
      <c r="V63" s="187"/>
      <c r="W63" s="187"/>
      <c r="X63" s="187">
        <v>0</v>
      </c>
      <c r="Y63" s="187">
        <v>0</v>
      </c>
      <c r="Z63" s="187">
        <v>189</v>
      </c>
      <c r="AA63" s="187">
        <v>3.73</v>
      </c>
      <c r="AB63" s="187"/>
      <c r="AC63" s="306"/>
      <c r="AD63" s="306"/>
      <c r="AE63" s="67">
        <f t="shared" ref="AE63:AE77" si="127">Q63-S63-T63-U63-V63-W63-X63-Y63-Z63-AA63-AB63-AC63-AD63</f>
        <v>1.8207657603852567E-14</v>
      </c>
      <c r="AF63" s="315">
        <v>10.64</v>
      </c>
      <c r="AG63" s="70">
        <f>ROUND(D63*AF63,2)</f>
        <v>5320</v>
      </c>
      <c r="AH63" s="152">
        <f>ROUND(E63*AF63,2)</f>
        <v>0</v>
      </c>
      <c r="AI63" s="68">
        <f>ROUND(F63*AF63,2)</f>
        <v>0</v>
      </c>
      <c r="AJ63" s="69">
        <f>ROUND(G63*AF63,2)</f>
        <v>0</v>
      </c>
      <c r="AK63" s="69">
        <f>ROUND(H63*AF63,2)</f>
        <v>5320</v>
      </c>
      <c r="AL63" s="238">
        <f t="shared" ref="AL63" si="128">ROUND(I63*AF63,2)</f>
        <v>0</v>
      </c>
      <c r="AM63" s="238">
        <f t="shared" ref="AM63" si="129">ROUND(J63*AF63,2)</f>
        <v>3269.35</v>
      </c>
      <c r="AN63" s="238">
        <f t="shared" ref="AN63" si="130">ROUND(K63*AF63,2)</f>
        <v>-3269.35</v>
      </c>
      <c r="AO63" s="238">
        <f t="shared" ref="AO63" si="131">ROUND(L63*AF63,2)</f>
        <v>2050.65</v>
      </c>
      <c r="AP63" s="251">
        <f t="shared" ref="AP63:AP77" si="132">ROUND(N63*AF63,2)</f>
        <v>0</v>
      </c>
      <c r="AQ63" s="251">
        <f t="shared" ref="AQ63" si="133">ROUND(O63*AF63,2)</f>
        <v>0</v>
      </c>
      <c r="AR63" s="251">
        <f t="shared" ref="AR63" si="134">ROUND(P63*AF63,2)</f>
        <v>0</v>
      </c>
      <c r="AS63" s="251">
        <f t="shared" ref="AS63" si="135">ROUND(Q63*AF63,2)</f>
        <v>2050.65</v>
      </c>
      <c r="AT63" s="241">
        <f>ROUND(S63*AF63,2)</f>
        <v>0</v>
      </c>
      <c r="AU63" s="242">
        <f>ROUND(T63*AF63,2)</f>
        <v>0</v>
      </c>
      <c r="AV63" s="241">
        <f>ROUND(U63*AF63,2)</f>
        <v>0</v>
      </c>
      <c r="AW63" s="241">
        <f>ROUND(V63*AF63,2)</f>
        <v>0</v>
      </c>
      <c r="AX63" s="241">
        <f>ROUND(W63*AF63,2)</f>
        <v>0</v>
      </c>
      <c r="AY63" s="241">
        <f>ROUND(X63*AF63,2)</f>
        <v>0</v>
      </c>
      <c r="AZ63" s="243">
        <f>ROUND(Y63*AF63,2)</f>
        <v>0</v>
      </c>
      <c r="BA63" s="242">
        <f>ROUND(Z63*AF63,2)</f>
        <v>2010.96</v>
      </c>
      <c r="BB63" s="242">
        <f>ROUND(AA63*AF63,2)</f>
        <v>39.69</v>
      </c>
      <c r="BC63" s="242">
        <f>ROUND(AB63*AF63,2)</f>
        <v>0</v>
      </c>
      <c r="BD63" s="242">
        <f t="shared" si="23"/>
        <v>0</v>
      </c>
      <c r="BE63" s="242"/>
      <c r="BF63" s="70">
        <f t="shared" ref="BF63:BF67" si="136">ROUND(AE63*AF63,2)</f>
        <v>0</v>
      </c>
      <c r="BG63" s="1"/>
      <c r="BH63" s="1"/>
    </row>
    <row r="64" spans="1:60" ht="12.75" hidden="1" customHeight="1" x14ac:dyDescent="0.2">
      <c r="A64" s="65" t="s">
        <v>169</v>
      </c>
      <c r="B64" s="66" t="s">
        <v>170</v>
      </c>
      <c r="C64" s="151" t="s">
        <v>115</v>
      </c>
      <c r="D64" s="65">
        <v>38</v>
      </c>
      <c r="E64" s="274"/>
      <c r="F64" s="275"/>
      <c r="G64" s="276">
        <f t="shared" si="122"/>
        <v>0</v>
      </c>
      <c r="H64" s="276">
        <f>D64+G64</f>
        <v>38</v>
      </c>
      <c r="I64" s="277">
        <v>80.55</v>
      </c>
      <c r="J64" s="278"/>
      <c r="K64" s="153">
        <f t="shared" ref="K64:K67" si="137">I64-J64</f>
        <v>80.55</v>
      </c>
      <c r="L64" s="154">
        <f t="shared" ref="L64:L67" si="138">H64+K64</f>
        <v>118.55</v>
      </c>
      <c r="M64" s="279" t="s">
        <v>422</v>
      </c>
      <c r="N64" s="280"/>
      <c r="O64" s="280"/>
      <c r="P64" s="155">
        <f t="shared" ref="P64:P67" si="139">N64-O64</f>
        <v>0</v>
      </c>
      <c r="Q64" s="156">
        <f t="shared" ref="Q64:Q67" si="140">L64+P64</f>
        <v>118.55</v>
      </c>
      <c r="R64" s="280"/>
      <c r="S64" s="187"/>
      <c r="T64" s="187"/>
      <c r="U64" s="187"/>
      <c r="V64" s="187"/>
      <c r="W64" s="187"/>
      <c r="X64" s="187">
        <v>0</v>
      </c>
      <c r="Y64" s="187">
        <v>0</v>
      </c>
      <c r="Z64" s="187">
        <v>109</v>
      </c>
      <c r="AA64" s="187">
        <v>9.5500000000000007</v>
      </c>
      <c r="AB64" s="187"/>
      <c r="AC64" s="306"/>
      <c r="AD64" s="306"/>
      <c r="AE64" s="67">
        <f t="shared" si="127"/>
        <v>-3.5527136788005009E-15</v>
      </c>
      <c r="AF64" s="315">
        <v>41.63</v>
      </c>
      <c r="AG64" s="70">
        <f>ROUND(D64*AF64,2)</f>
        <v>1581.94</v>
      </c>
      <c r="AH64" s="152">
        <f>ROUND(E64*AF64,2)</f>
        <v>0</v>
      </c>
      <c r="AI64" s="68">
        <f>ROUND(F64*AF64,2)</f>
        <v>0</v>
      </c>
      <c r="AJ64" s="69">
        <f>ROUND(G64*AF64,2)</f>
        <v>0</v>
      </c>
      <c r="AK64" s="69">
        <f>ROUND(H64*AF64,2)</f>
        <v>1581.94</v>
      </c>
      <c r="AL64" s="238">
        <f t="shared" ref="AL64:AL67" si="141">ROUND(I64*AF64,2)</f>
        <v>3353.3</v>
      </c>
      <c r="AM64" s="238">
        <f t="shared" ref="AM64:AM67" si="142">ROUND(J64*AF64,2)</f>
        <v>0</v>
      </c>
      <c r="AN64" s="238">
        <f t="shared" ref="AN64:AN67" si="143">ROUND(K64*AF64,2)</f>
        <v>3353.3</v>
      </c>
      <c r="AO64" s="238">
        <f t="shared" ref="AO64:AO67" si="144">ROUND(L64*AF64,2)</f>
        <v>4935.24</v>
      </c>
      <c r="AP64" s="251">
        <f t="shared" si="132"/>
        <v>0</v>
      </c>
      <c r="AQ64" s="251">
        <f t="shared" ref="AQ64:AQ67" si="145">ROUND(O64*AF64,2)</f>
        <v>0</v>
      </c>
      <c r="AR64" s="251">
        <f t="shared" ref="AR64:AR67" si="146">ROUND(P64*AF64,2)</f>
        <v>0</v>
      </c>
      <c r="AS64" s="251">
        <f t="shared" ref="AS64:AS67" si="147">ROUND(Q64*AF64,2)</f>
        <v>4935.24</v>
      </c>
      <c r="AT64" s="241">
        <f>ROUND(S64*AF64,2)</f>
        <v>0</v>
      </c>
      <c r="AU64" s="242">
        <f>ROUND(T64*AF64,2)</f>
        <v>0</v>
      </c>
      <c r="AV64" s="241">
        <f>ROUND(U64*AF64,2)</f>
        <v>0</v>
      </c>
      <c r="AW64" s="241">
        <f>ROUND(V64*AF64,2)</f>
        <v>0</v>
      </c>
      <c r="AX64" s="241">
        <f>ROUND(W64*AF64,2)</f>
        <v>0</v>
      </c>
      <c r="AY64" s="241">
        <f>ROUND(X64*AF64,2)</f>
        <v>0</v>
      </c>
      <c r="AZ64" s="243">
        <f>ROUND(Y64*AF64,2)</f>
        <v>0</v>
      </c>
      <c r="BA64" s="242">
        <f>ROUND(Z64*AF64,2)</f>
        <v>4537.67</v>
      </c>
      <c r="BB64" s="242">
        <f>ROUND(AA64*AF64,2)</f>
        <v>397.57</v>
      </c>
      <c r="BC64" s="242">
        <f>ROUND(AB64*AF64,2)</f>
        <v>0</v>
      </c>
      <c r="BD64" s="242">
        <f t="shared" si="23"/>
        <v>0</v>
      </c>
      <c r="BE64" s="242"/>
      <c r="BF64" s="70">
        <f t="shared" si="136"/>
        <v>0</v>
      </c>
      <c r="BG64" s="1"/>
      <c r="BH64" s="1"/>
    </row>
    <row r="65" spans="1:60" ht="12.75" hidden="1" customHeight="1" x14ac:dyDescent="0.2">
      <c r="A65" s="65" t="s">
        <v>171</v>
      </c>
      <c r="B65" s="66" t="s">
        <v>172</v>
      </c>
      <c r="C65" s="151" t="s">
        <v>80</v>
      </c>
      <c r="D65" s="65">
        <v>6</v>
      </c>
      <c r="E65" s="274"/>
      <c r="F65" s="275"/>
      <c r="G65" s="276">
        <f t="shared" si="122"/>
        <v>0</v>
      </c>
      <c r="H65" s="276">
        <f>D65+G65</f>
        <v>6</v>
      </c>
      <c r="I65" s="277">
        <v>17.71</v>
      </c>
      <c r="J65" s="278"/>
      <c r="K65" s="153">
        <f t="shared" si="137"/>
        <v>17.71</v>
      </c>
      <c r="L65" s="154">
        <f t="shared" si="138"/>
        <v>23.71</v>
      </c>
      <c r="M65" s="279" t="s">
        <v>422</v>
      </c>
      <c r="N65" s="280"/>
      <c r="O65" s="280"/>
      <c r="P65" s="155">
        <f t="shared" si="139"/>
        <v>0</v>
      </c>
      <c r="Q65" s="156">
        <f t="shared" si="140"/>
        <v>23.71</v>
      </c>
      <c r="R65" s="280"/>
      <c r="S65" s="187"/>
      <c r="T65" s="187"/>
      <c r="U65" s="187"/>
      <c r="V65" s="187"/>
      <c r="W65" s="187"/>
      <c r="X65" s="187"/>
      <c r="Y65" s="187">
        <v>0</v>
      </c>
      <c r="Z65" s="187">
        <v>21</v>
      </c>
      <c r="AA65" s="187">
        <v>2.71</v>
      </c>
      <c r="AB65" s="187"/>
      <c r="AC65" s="306"/>
      <c r="AD65" s="306"/>
      <c r="AE65" s="67">
        <f t="shared" si="127"/>
        <v>8.8817841970012523E-16</v>
      </c>
      <c r="AF65" s="315">
        <v>290.64</v>
      </c>
      <c r="AG65" s="70">
        <f>ROUND(D65*AF65,2)</f>
        <v>1743.84</v>
      </c>
      <c r="AH65" s="152">
        <f>ROUND(E65*AF65,2)</f>
        <v>0</v>
      </c>
      <c r="AI65" s="68">
        <f>ROUND(F65*AF65,2)</f>
        <v>0</v>
      </c>
      <c r="AJ65" s="69">
        <f>ROUND(G65*AF65,2)</f>
        <v>0</v>
      </c>
      <c r="AK65" s="69">
        <f>ROUND(H65*AF65,2)</f>
        <v>1743.84</v>
      </c>
      <c r="AL65" s="238">
        <f t="shared" si="141"/>
        <v>5147.2299999999996</v>
      </c>
      <c r="AM65" s="238">
        <f t="shared" si="142"/>
        <v>0</v>
      </c>
      <c r="AN65" s="238">
        <f t="shared" si="143"/>
        <v>5147.2299999999996</v>
      </c>
      <c r="AO65" s="238">
        <f t="shared" si="144"/>
        <v>6891.07</v>
      </c>
      <c r="AP65" s="251">
        <f t="shared" si="132"/>
        <v>0</v>
      </c>
      <c r="AQ65" s="251">
        <f t="shared" si="145"/>
        <v>0</v>
      </c>
      <c r="AR65" s="251">
        <f t="shared" si="146"/>
        <v>0</v>
      </c>
      <c r="AS65" s="251">
        <f t="shared" si="147"/>
        <v>6891.07</v>
      </c>
      <c r="AT65" s="241">
        <f>ROUND(S65*AF65,2)</f>
        <v>0</v>
      </c>
      <c r="AU65" s="242">
        <f>ROUND(T65*AF65,2)</f>
        <v>0</v>
      </c>
      <c r="AV65" s="241">
        <f>ROUND(U65*AF65,2)</f>
        <v>0</v>
      </c>
      <c r="AW65" s="241">
        <f>ROUND(V65*AF65,2)</f>
        <v>0</v>
      </c>
      <c r="AX65" s="241">
        <f>ROUND(W65*AF65,2)</f>
        <v>0</v>
      </c>
      <c r="AY65" s="241">
        <f>ROUND(X65*AF65,2)</f>
        <v>0</v>
      </c>
      <c r="AZ65" s="243">
        <f>ROUND(Y65*AF65,2)</f>
        <v>0</v>
      </c>
      <c r="BA65" s="242">
        <f>ROUND(Z65*AF65,2)</f>
        <v>6103.44</v>
      </c>
      <c r="BB65" s="242">
        <f>ROUND(AA65*AF65,2)</f>
        <v>787.63</v>
      </c>
      <c r="BC65" s="242">
        <f>ROUND(AB65*AF65,2)</f>
        <v>0</v>
      </c>
      <c r="BD65" s="242">
        <f t="shared" si="23"/>
        <v>0</v>
      </c>
      <c r="BE65" s="242"/>
      <c r="BF65" s="70">
        <f t="shared" si="136"/>
        <v>0</v>
      </c>
      <c r="BG65" s="1"/>
      <c r="BH65" s="1"/>
    </row>
    <row r="66" spans="1:60" ht="12.75" hidden="1" customHeight="1" x14ac:dyDescent="0.2">
      <c r="A66" s="65" t="s">
        <v>173</v>
      </c>
      <c r="B66" s="66" t="s">
        <v>174</v>
      </c>
      <c r="C66" s="151" t="s">
        <v>115</v>
      </c>
      <c r="D66" s="65">
        <v>38</v>
      </c>
      <c r="E66" s="274"/>
      <c r="F66" s="275"/>
      <c r="G66" s="276">
        <f t="shared" si="122"/>
        <v>0</v>
      </c>
      <c r="H66" s="276">
        <f>D66+G66</f>
        <v>38</v>
      </c>
      <c r="I66" s="277">
        <v>80.55</v>
      </c>
      <c r="J66" s="278"/>
      <c r="K66" s="153">
        <f t="shared" si="137"/>
        <v>80.55</v>
      </c>
      <c r="L66" s="154">
        <f t="shared" si="138"/>
        <v>118.55</v>
      </c>
      <c r="M66" s="279" t="s">
        <v>422</v>
      </c>
      <c r="N66" s="280"/>
      <c r="O66" s="280"/>
      <c r="P66" s="155">
        <f t="shared" si="139"/>
        <v>0</v>
      </c>
      <c r="Q66" s="156">
        <f t="shared" si="140"/>
        <v>118.55</v>
      </c>
      <c r="R66" s="280"/>
      <c r="S66" s="187"/>
      <c r="T66" s="187"/>
      <c r="U66" s="187"/>
      <c r="V66" s="187"/>
      <c r="W66" s="187"/>
      <c r="X66" s="187"/>
      <c r="Y66" s="187">
        <v>0</v>
      </c>
      <c r="Z66" s="187">
        <v>109</v>
      </c>
      <c r="AA66" s="187">
        <v>9.5500000000000007</v>
      </c>
      <c r="AB66" s="187"/>
      <c r="AC66" s="306"/>
      <c r="AD66" s="306"/>
      <c r="AE66" s="67">
        <f t="shared" si="127"/>
        <v>-3.5527136788005009E-15</v>
      </c>
      <c r="AF66" s="315">
        <v>104.77</v>
      </c>
      <c r="AG66" s="70">
        <f>ROUND(D66*AF66,2)</f>
        <v>3981.26</v>
      </c>
      <c r="AH66" s="152">
        <f>ROUND(E66*AF66,2)</f>
        <v>0</v>
      </c>
      <c r="AI66" s="68">
        <f>ROUND(F66*AF66,2)</f>
        <v>0</v>
      </c>
      <c r="AJ66" s="69">
        <f>ROUND(G66*AF66,2)</f>
        <v>0</v>
      </c>
      <c r="AK66" s="69">
        <f>ROUND(H66*AF66,2)</f>
        <v>3981.26</v>
      </c>
      <c r="AL66" s="238">
        <f t="shared" si="141"/>
        <v>8439.2199999999993</v>
      </c>
      <c r="AM66" s="238">
        <f t="shared" si="142"/>
        <v>0</v>
      </c>
      <c r="AN66" s="238">
        <f t="shared" si="143"/>
        <v>8439.2199999999993</v>
      </c>
      <c r="AO66" s="238">
        <f t="shared" si="144"/>
        <v>12420.48</v>
      </c>
      <c r="AP66" s="251">
        <f t="shared" si="132"/>
        <v>0</v>
      </c>
      <c r="AQ66" s="251">
        <f t="shared" si="145"/>
        <v>0</v>
      </c>
      <c r="AR66" s="251">
        <f t="shared" si="146"/>
        <v>0</v>
      </c>
      <c r="AS66" s="251">
        <f t="shared" si="147"/>
        <v>12420.48</v>
      </c>
      <c r="AT66" s="241">
        <f>ROUND(S66*AF66,2)</f>
        <v>0</v>
      </c>
      <c r="AU66" s="242">
        <f>ROUND(T66*AF66,2)</f>
        <v>0</v>
      </c>
      <c r="AV66" s="241">
        <f>ROUND(U66*AF66,2)</f>
        <v>0</v>
      </c>
      <c r="AW66" s="241">
        <f>ROUND(V66*AF66,2)</f>
        <v>0</v>
      </c>
      <c r="AX66" s="241">
        <f>ROUND(W66*AF66,2)</f>
        <v>0</v>
      </c>
      <c r="AY66" s="241">
        <f>ROUND(X66*AF66,2)</f>
        <v>0</v>
      </c>
      <c r="AZ66" s="243">
        <f>ROUND(Y66*AF66,2)</f>
        <v>0</v>
      </c>
      <c r="BA66" s="242">
        <f>ROUND(Z66*AF66,2)</f>
        <v>11419.93</v>
      </c>
      <c r="BB66" s="242">
        <f>ROUND(AA66*AF66,2)</f>
        <v>1000.55</v>
      </c>
      <c r="BC66" s="242">
        <f>ROUND(AB66*AF66,2)</f>
        <v>0</v>
      </c>
      <c r="BD66" s="242">
        <f t="shared" si="23"/>
        <v>0</v>
      </c>
      <c r="BE66" s="242"/>
      <c r="BF66" s="70">
        <f t="shared" si="136"/>
        <v>0</v>
      </c>
      <c r="BG66" s="1"/>
      <c r="BH66" s="1"/>
    </row>
    <row r="67" spans="1:60" ht="25.5" hidden="1" customHeight="1" x14ac:dyDescent="0.2">
      <c r="A67" s="65" t="s">
        <v>175</v>
      </c>
      <c r="B67" s="66" t="s">
        <v>176</v>
      </c>
      <c r="C67" s="151" t="s">
        <v>80</v>
      </c>
      <c r="D67" s="65">
        <v>500</v>
      </c>
      <c r="E67" s="274"/>
      <c r="F67" s="275"/>
      <c r="G67" s="276">
        <f t="shared" si="122"/>
        <v>0</v>
      </c>
      <c r="H67" s="276">
        <f>D67+G67</f>
        <v>500</v>
      </c>
      <c r="I67" s="277"/>
      <c r="J67" s="278">
        <v>307.27</v>
      </c>
      <c r="K67" s="153">
        <f t="shared" si="137"/>
        <v>-307.27</v>
      </c>
      <c r="L67" s="154">
        <f t="shared" si="138"/>
        <v>192.73000000000002</v>
      </c>
      <c r="M67" s="279" t="s">
        <v>423</v>
      </c>
      <c r="N67" s="280"/>
      <c r="O67" s="280"/>
      <c r="P67" s="155">
        <f t="shared" si="139"/>
        <v>0</v>
      </c>
      <c r="Q67" s="156">
        <f t="shared" si="140"/>
        <v>192.73000000000002</v>
      </c>
      <c r="R67" s="280"/>
      <c r="S67" s="187"/>
      <c r="T67" s="187"/>
      <c r="U67" s="187"/>
      <c r="V67" s="187"/>
      <c r="W67" s="187"/>
      <c r="X67" s="187">
        <v>0</v>
      </c>
      <c r="Y67" s="187"/>
      <c r="Z67" s="187">
        <v>189</v>
      </c>
      <c r="AA67" s="187">
        <v>3.73</v>
      </c>
      <c r="AB67" s="187"/>
      <c r="AC67" s="306"/>
      <c r="AD67" s="306"/>
      <c r="AE67" s="67">
        <f t="shared" si="127"/>
        <v>1.8207657603852567E-14</v>
      </c>
      <c r="AF67" s="315">
        <v>249.92</v>
      </c>
      <c r="AG67" s="70">
        <f>ROUND(D67*AF67,2)</f>
        <v>124960</v>
      </c>
      <c r="AH67" s="152">
        <f>ROUND(E67*AF67,2)</f>
        <v>0</v>
      </c>
      <c r="AI67" s="68">
        <f>ROUND(F67*AF67,2)</f>
        <v>0</v>
      </c>
      <c r="AJ67" s="69">
        <f>ROUND(G67*AF67,2)</f>
        <v>0</v>
      </c>
      <c r="AK67" s="69">
        <f>ROUND(H67*AF67,2)</f>
        <v>124960</v>
      </c>
      <c r="AL67" s="238">
        <f t="shared" si="141"/>
        <v>0</v>
      </c>
      <c r="AM67" s="238">
        <f t="shared" si="142"/>
        <v>76792.92</v>
      </c>
      <c r="AN67" s="238">
        <f t="shared" si="143"/>
        <v>-76792.92</v>
      </c>
      <c r="AO67" s="238">
        <f t="shared" si="144"/>
        <v>48167.08</v>
      </c>
      <c r="AP67" s="251">
        <f t="shared" si="132"/>
        <v>0</v>
      </c>
      <c r="AQ67" s="251">
        <f t="shared" si="145"/>
        <v>0</v>
      </c>
      <c r="AR67" s="251">
        <f t="shared" si="146"/>
        <v>0</v>
      </c>
      <c r="AS67" s="251">
        <f t="shared" si="147"/>
        <v>48167.08</v>
      </c>
      <c r="AT67" s="241">
        <f>ROUND(S67*AF67,2)</f>
        <v>0</v>
      </c>
      <c r="AU67" s="242">
        <f>ROUND(T67*AF67,2)</f>
        <v>0</v>
      </c>
      <c r="AV67" s="241">
        <f>ROUND(U67*AF67,2)</f>
        <v>0</v>
      </c>
      <c r="AW67" s="241">
        <f>ROUND(V67*AF67,2)</f>
        <v>0</v>
      </c>
      <c r="AX67" s="241">
        <f>ROUND(W67*AF67,2)</f>
        <v>0</v>
      </c>
      <c r="AY67" s="241">
        <f>ROUND(X67*AF67,2)</f>
        <v>0</v>
      </c>
      <c r="AZ67" s="243">
        <f>ROUND(Y67*AF67,2)</f>
        <v>0</v>
      </c>
      <c r="BA67" s="242">
        <f>ROUND(Z67*AF67,2)</f>
        <v>47234.879999999997</v>
      </c>
      <c r="BB67" s="242">
        <f>ROUND(AA67*AF67,2)</f>
        <v>932.2</v>
      </c>
      <c r="BC67" s="242">
        <f>ROUND(AB67*AF67,2)</f>
        <v>0</v>
      </c>
      <c r="BD67" s="242">
        <f t="shared" si="23"/>
        <v>0</v>
      </c>
      <c r="BE67" s="242"/>
      <c r="BF67" s="70">
        <f t="shared" si="136"/>
        <v>0</v>
      </c>
      <c r="BG67" s="1"/>
      <c r="BH67" s="1"/>
    </row>
    <row r="68" spans="1:60" ht="25.5" hidden="1" customHeight="1" x14ac:dyDescent="0.2">
      <c r="A68" s="57" t="s">
        <v>177</v>
      </c>
      <c r="B68" s="58" t="s">
        <v>178</v>
      </c>
      <c r="C68" s="149"/>
      <c r="D68" s="64"/>
      <c r="E68" s="286"/>
      <c r="F68" s="287"/>
      <c r="G68" s="184"/>
      <c r="H68" s="184"/>
      <c r="I68" s="184"/>
      <c r="J68" s="184"/>
      <c r="K68" s="184"/>
      <c r="L68" s="184"/>
      <c r="M68" s="282"/>
      <c r="N68" s="282"/>
      <c r="O68" s="282"/>
      <c r="P68" s="282"/>
      <c r="Q68" s="282"/>
      <c r="R68" s="282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305"/>
      <c r="AD68" s="305"/>
      <c r="AE68" s="59"/>
      <c r="AF68" s="305"/>
      <c r="AG68" s="63">
        <f>SUM(AG69:AG77)</f>
        <v>39946.42</v>
      </c>
      <c r="AH68" s="150"/>
      <c r="AI68" s="61"/>
      <c r="AJ68" s="59"/>
      <c r="AK68" s="59">
        <f t="shared" ref="AK68:BF68" si="148">SUM(AK69:AK77)</f>
        <v>39946.42</v>
      </c>
      <c r="AL68" s="59"/>
      <c r="AM68" s="59"/>
      <c r="AN68" s="59"/>
      <c r="AO68" s="59">
        <f t="shared" si="148"/>
        <v>39946.42</v>
      </c>
      <c r="AP68" s="59"/>
      <c r="AQ68" s="59"/>
      <c r="AR68" s="59"/>
      <c r="AS68" s="59">
        <f t="shared" si="148"/>
        <v>39946.42</v>
      </c>
      <c r="AT68" s="62">
        <f t="shared" si="148"/>
        <v>0</v>
      </c>
      <c r="AU68" s="62">
        <f t="shared" si="148"/>
        <v>0</v>
      </c>
      <c r="AV68" s="60">
        <f t="shared" si="148"/>
        <v>0</v>
      </c>
      <c r="AW68" s="60">
        <f t="shared" si="148"/>
        <v>0</v>
      </c>
      <c r="AX68" s="60">
        <f t="shared" si="148"/>
        <v>0</v>
      </c>
      <c r="AY68" s="60">
        <f t="shared" si="148"/>
        <v>0</v>
      </c>
      <c r="AZ68" s="59">
        <f t="shared" si="148"/>
        <v>0</v>
      </c>
      <c r="BA68" s="63">
        <f>SUM(BA69:BA77)</f>
        <v>37007.379999999997</v>
      </c>
      <c r="BB68" s="63">
        <f t="shared" si="148"/>
        <v>2939.0399999999995</v>
      </c>
      <c r="BC68" s="63">
        <f t="shared" si="148"/>
        <v>0</v>
      </c>
      <c r="BD68" s="63">
        <f t="shared" si="148"/>
        <v>0</v>
      </c>
      <c r="BE68" s="63"/>
      <c r="BF68" s="63">
        <f t="shared" si="148"/>
        <v>0</v>
      </c>
      <c r="BG68" s="1"/>
      <c r="BH68" s="1"/>
    </row>
    <row r="69" spans="1:60" ht="12.75" hidden="1" customHeight="1" x14ac:dyDescent="0.2">
      <c r="A69" s="65" t="s">
        <v>179</v>
      </c>
      <c r="B69" s="66" t="s">
        <v>180</v>
      </c>
      <c r="C69" s="151" t="s">
        <v>80</v>
      </c>
      <c r="D69" s="65">
        <v>60</v>
      </c>
      <c r="E69" s="274"/>
      <c r="F69" s="275"/>
      <c r="G69" s="276">
        <f t="shared" ref="G69:G77" si="149">E69-F69</f>
        <v>0</v>
      </c>
      <c r="H69" s="276">
        <f t="shared" ref="H69:H77" si="150">D69+G69</f>
        <v>60</v>
      </c>
      <c r="I69" s="277"/>
      <c r="J69" s="278"/>
      <c r="K69" s="153">
        <f t="shared" ref="K69" si="151">I69-J69</f>
        <v>0</v>
      </c>
      <c r="L69" s="154">
        <f t="shared" ref="L69" si="152">H69+K69</f>
        <v>60</v>
      </c>
      <c r="M69" s="279"/>
      <c r="N69" s="280"/>
      <c r="O69" s="280"/>
      <c r="P69" s="155">
        <f t="shared" ref="P69" si="153">N69-O69</f>
        <v>0</v>
      </c>
      <c r="Q69" s="156">
        <f t="shared" ref="Q69" si="154">L69+P69</f>
        <v>60</v>
      </c>
      <c r="R69" s="280"/>
      <c r="S69" s="187"/>
      <c r="T69" s="187"/>
      <c r="U69" s="187"/>
      <c r="V69" s="187"/>
      <c r="W69" s="187"/>
      <c r="X69" s="187"/>
      <c r="Y69" s="187">
        <v>0</v>
      </c>
      <c r="Z69" s="187">
        <v>56</v>
      </c>
      <c r="AA69" s="187">
        <v>4</v>
      </c>
      <c r="AB69" s="187"/>
      <c r="AC69" s="306"/>
      <c r="AD69" s="306"/>
      <c r="AE69" s="67">
        <f t="shared" si="127"/>
        <v>0</v>
      </c>
      <c r="AF69" s="315">
        <v>44.01</v>
      </c>
      <c r="AG69" s="70">
        <f t="shared" ref="AG69:AG77" si="155">ROUND(D69*AF69,2)</f>
        <v>2640.6</v>
      </c>
      <c r="AH69" s="152">
        <f t="shared" ref="AH69:AH77" si="156">ROUND(E69*AF69,2)</f>
        <v>0</v>
      </c>
      <c r="AI69" s="68">
        <f t="shared" ref="AI69:AI77" si="157">ROUND(F69*AF69,2)</f>
        <v>0</v>
      </c>
      <c r="AJ69" s="69">
        <f t="shared" ref="AJ69:AJ77" si="158">ROUND(G69*AF69,2)</f>
        <v>0</v>
      </c>
      <c r="AK69" s="69">
        <f t="shared" ref="AK69:AK77" si="159">ROUND(H69*AF69,2)</f>
        <v>2640.6</v>
      </c>
      <c r="AL69" s="238">
        <f t="shared" ref="AL69" si="160">ROUND(I69*AF69,2)</f>
        <v>0</v>
      </c>
      <c r="AM69" s="238">
        <f t="shared" ref="AM69" si="161">ROUND(J69*AF69,2)</f>
        <v>0</v>
      </c>
      <c r="AN69" s="238">
        <f t="shared" ref="AN69" si="162">ROUND(K69*AF69,2)</f>
        <v>0</v>
      </c>
      <c r="AO69" s="238">
        <f t="shared" ref="AO69" si="163">ROUND(L69*AF69,2)</f>
        <v>2640.6</v>
      </c>
      <c r="AP69" s="251">
        <f t="shared" si="132"/>
        <v>0</v>
      </c>
      <c r="AQ69" s="251">
        <f t="shared" ref="AQ69:AQ77" si="164">ROUND(O69*AF69,2)</f>
        <v>0</v>
      </c>
      <c r="AR69" s="251">
        <f t="shared" ref="AR69:AR77" si="165">ROUND(P69*AF69,2)</f>
        <v>0</v>
      </c>
      <c r="AS69" s="251">
        <f t="shared" ref="AS69:AS77" si="166">ROUND(Q69*AF69,2)</f>
        <v>2640.6</v>
      </c>
      <c r="AT69" s="241">
        <f t="shared" ref="AT69:AT77" si="167">ROUND(S69*AF69,2)</f>
        <v>0</v>
      </c>
      <c r="AU69" s="242">
        <f t="shared" ref="AU69:AU77" si="168">ROUND(T69*AF69,2)</f>
        <v>0</v>
      </c>
      <c r="AV69" s="241">
        <f t="shared" ref="AV69:AV77" si="169">ROUND(U69*AF69,2)</f>
        <v>0</v>
      </c>
      <c r="AW69" s="241">
        <f t="shared" ref="AW69:AW77" si="170">ROUND(V69*AF69,2)</f>
        <v>0</v>
      </c>
      <c r="AX69" s="241">
        <f t="shared" ref="AX69:AX77" si="171">ROUND(W69*AF69,2)</f>
        <v>0</v>
      </c>
      <c r="AY69" s="241">
        <f t="shared" ref="AY69:AY77" si="172">ROUND(X69*AF69,2)</f>
        <v>0</v>
      </c>
      <c r="AZ69" s="243">
        <f t="shared" ref="AZ69:AZ77" si="173">ROUND(Y69*AF69,2)</f>
        <v>0</v>
      </c>
      <c r="BA69" s="242">
        <f t="shared" ref="BA69:BA77" si="174">ROUND(Z69*AF69,2)</f>
        <v>2464.56</v>
      </c>
      <c r="BB69" s="242">
        <f t="shared" ref="BB69:BB77" si="175">ROUND(AA69*AF69,2)</f>
        <v>176.04</v>
      </c>
      <c r="BC69" s="242">
        <f t="shared" ref="BC69:BC77" si="176">ROUND(AB69*AF69,2)</f>
        <v>0</v>
      </c>
      <c r="BD69" s="242">
        <f t="shared" si="23"/>
        <v>0</v>
      </c>
      <c r="BE69" s="242"/>
      <c r="BF69" s="70">
        <f t="shared" ref="BF69:BF77" si="177">ROUND(AE69*AF69,2)</f>
        <v>0</v>
      </c>
      <c r="BG69" s="1"/>
      <c r="BH69" s="1"/>
    </row>
    <row r="70" spans="1:60" ht="12.75" hidden="1" customHeight="1" x14ac:dyDescent="0.2">
      <c r="A70" s="65" t="s">
        <v>181</v>
      </c>
      <c r="B70" s="66" t="s">
        <v>182</v>
      </c>
      <c r="C70" s="151" t="s">
        <v>80</v>
      </c>
      <c r="D70" s="65">
        <v>60</v>
      </c>
      <c r="E70" s="274"/>
      <c r="F70" s="275"/>
      <c r="G70" s="276">
        <f t="shared" si="149"/>
        <v>0</v>
      </c>
      <c r="H70" s="276">
        <f t="shared" si="150"/>
        <v>60</v>
      </c>
      <c r="I70" s="277"/>
      <c r="J70" s="278"/>
      <c r="K70" s="153">
        <f t="shared" ref="K70:K77" si="178">I70-J70</f>
        <v>0</v>
      </c>
      <c r="L70" s="154">
        <f t="shared" ref="L70:L77" si="179">H70+K70</f>
        <v>60</v>
      </c>
      <c r="M70" s="279"/>
      <c r="N70" s="280"/>
      <c r="O70" s="280"/>
      <c r="P70" s="155">
        <f t="shared" ref="P70:P77" si="180">N70-O70</f>
        <v>0</v>
      </c>
      <c r="Q70" s="156">
        <f t="shared" ref="Q70:Q77" si="181">L70+P70</f>
        <v>60</v>
      </c>
      <c r="R70" s="280"/>
      <c r="S70" s="187"/>
      <c r="T70" s="187"/>
      <c r="U70" s="187"/>
      <c r="V70" s="187"/>
      <c r="W70" s="187"/>
      <c r="X70" s="187"/>
      <c r="Y70" s="187">
        <v>0</v>
      </c>
      <c r="Z70" s="187">
        <v>56</v>
      </c>
      <c r="AA70" s="187">
        <v>4</v>
      </c>
      <c r="AB70" s="187"/>
      <c r="AC70" s="306"/>
      <c r="AD70" s="306"/>
      <c r="AE70" s="67">
        <f t="shared" si="127"/>
        <v>0</v>
      </c>
      <c r="AF70" s="315">
        <v>44.01</v>
      </c>
      <c r="AG70" s="70">
        <f t="shared" si="155"/>
        <v>2640.6</v>
      </c>
      <c r="AH70" s="152">
        <f t="shared" si="156"/>
        <v>0</v>
      </c>
      <c r="AI70" s="68">
        <f t="shared" si="157"/>
        <v>0</v>
      </c>
      <c r="AJ70" s="69">
        <f t="shared" si="158"/>
        <v>0</v>
      </c>
      <c r="AK70" s="69">
        <f t="shared" si="159"/>
        <v>2640.6</v>
      </c>
      <c r="AL70" s="238">
        <f t="shared" ref="AL70:AL77" si="182">ROUND(I70*AF70,2)</f>
        <v>0</v>
      </c>
      <c r="AM70" s="238">
        <f t="shared" ref="AM70:AM77" si="183">ROUND(J70*AF70,2)</f>
        <v>0</v>
      </c>
      <c r="AN70" s="238">
        <f t="shared" ref="AN70:AN77" si="184">ROUND(K70*AF70,2)</f>
        <v>0</v>
      </c>
      <c r="AO70" s="238">
        <f t="shared" ref="AO70:AO77" si="185">ROUND(L70*AF70,2)</f>
        <v>2640.6</v>
      </c>
      <c r="AP70" s="251">
        <f t="shared" si="132"/>
        <v>0</v>
      </c>
      <c r="AQ70" s="251">
        <f t="shared" si="164"/>
        <v>0</v>
      </c>
      <c r="AR70" s="251">
        <f t="shared" si="165"/>
        <v>0</v>
      </c>
      <c r="AS70" s="251">
        <f t="shared" si="166"/>
        <v>2640.6</v>
      </c>
      <c r="AT70" s="241">
        <f t="shared" si="167"/>
        <v>0</v>
      </c>
      <c r="AU70" s="242">
        <f t="shared" si="168"/>
        <v>0</v>
      </c>
      <c r="AV70" s="241">
        <f t="shared" si="169"/>
        <v>0</v>
      </c>
      <c r="AW70" s="241">
        <f t="shared" si="170"/>
        <v>0</v>
      </c>
      <c r="AX70" s="241">
        <f t="shared" si="171"/>
        <v>0</v>
      </c>
      <c r="AY70" s="241">
        <f t="shared" si="172"/>
        <v>0</v>
      </c>
      <c r="AZ70" s="243">
        <f t="shared" si="173"/>
        <v>0</v>
      </c>
      <c r="BA70" s="242">
        <f t="shared" si="174"/>
        <v>2464.56</v>
      </c>
      <c r="BB70" s="242">
        <f t="shared" si="175"/>
        <v>176.04</v>
      </c>
      <c r="BC70" s="242">
        <f t="shared" si="176"/>
        <v>0</v>
      </c>
      <c r="BD70" s="242">
        <f t="shared" si="23"/>
        <v>0</v>
      </c>
      <c r="BE70" s="242"/>
      <c r="BF70" s="70">
        <f t="shared" si="177"/>
        <v>0</v>
      </c>
      <c r="BG70" s="1"/>
      <c r="BH70" s="1"/>
    </row>
    <row r="71" spans="1:60" ht="12.75" hidden="1" customHeight="1" x14ac:dyDescent="0.2">
      <c r="A71" s="65" t="s">
        <v>183</v>
      </c>
      <c r="B71" s="66" t="s">
        <v>184</v>
      </c>
      <c r="C71" s="151" t="s">
        <v>80</v>
      </c>
      <c r="D71" s="65">
        <v>60</v>
      </c>
      <c r="E71" s="274"/>
      <c r="F71" s="275"/>
      <c r="G71" s="276">
        <f t="shared" si="149"/>
        <v>0</v>
      </c>
      <c r="H71" s="276">
        <f t="shared" si="150"/>
        <v>60</v>
      </c>
      <c r="I71" s="277"/>
      <c r="J71" s="278"/>
      <c r="K71" s="153">
        <f t="shared" si="178"/>
        <v>0</v>
      </c>
      <c r="L71" s="154">
        <f t="shared" si="179"/>
        <v>60</v>
      </c>
      <c r="M71" s="279"/>
      <c r="N71" s="280"/>
      <c r="O71" s="280"/>
      <c r="P71" s="155">
        <f t="shared" si="180"/>
        <v>0</v>
      </c>
      <c r="Q71" s="156">
        <f t="shared" si="181"/>
        <v>60</v>
      </c>
      <c r="R71" s="280"/>
      <c r="S71" s="187"/>
      <c r="T71" s="187"/>
      <c r="U71" s="187"/>
      <c r="V71" s="187"/>
      <c r="W71" s="187"/>
      <c r="X71" s="187"/>
      <c r="Y71" s="187">
        <v>0</v>
      </c>
      <c r="Z71" s="187">
        <v>56</v>
      </c>
      <c r="AA71" s="187">
        <v>4</v>
      </c>
      <c r="AB71" s="187"/>
      <c r="AC71" s="306"/>
      <c r="AD71" s="306"/>
      <c r="AE71" s="67">
        <f t="shared" si="127"/>
        <v>0</v>
      </c>
      <c r="AF71" s="315">
        <v>108.38</v>
      </c>
      <c r="AG71" s="70">
        <f t="shared" si="155"/>
        <v>6502.8</v>
      </c>
      <c r="AH71" s="152">
        <f t="shared" si="156"/>
        <v>0</v>
      </c>
      <c r="AI71" s="68">
        <f t="shared" si="157"/>
        <v>0</v>
      </c>
      <c r="AJ71" s="69">
        <f t="shared" si="158"/>
        <v>0</v>
      </c>
      <c r="AK71" s="69">
        <f t="shared" si="159"/>
        <v>6502.8</v>
      </c>
      <c r="AL71" s="238">
        <f t="shared" si="182"/>
        <v>0</v>
      </c>
      <c r="AM71" s="238">
        <f t="shared" si="183"/>
        <v>0</v>
      </c>
      <c r="AN71" s="238">
        <f t="shared" si="184"/>
        <v>0</v>
      </c>
      <c r="AO71" s="238">
        <f t="shared" si="185"/>
        <v>6502.8</v>
      </c>
      <c r="AP71" s="251">
        <f t="shared" si="132"/>
        <v>0</v>
      </c>
      <c r="AQ71" s="251">
        <f t="shared" si="164"/>
        <v>0</v>
      </c>
      <c r="AR71" s="251">
        <f t="shared" si="165"/>
        <v>0</v>
      </c>
      <c r="AS71" s="251">
        <f t="shared" si="166"/>
        <v>6502.8</v>
      </c>
      <c r="AT71" s="241">
        <f t="shared" si="167"/>
        <v>0</v>
      </c>
      <c r="AU71" s="242">
        <f t="shared" si="168"/>
        <v>0</v>
      </c>
      <c r="AV71" s="241">
        <f t="shared" si="169"/>
        <v>0</v>
      </c>
      <c r="AW71" s="241">
        <f t="shared" si="170"/>
        <v>0</v>
      </c>
      <c r="AX71" s="241">
        <f t="shared" si="171"/>
        <v>0</v>
      </c>
      <c r="AY71" s="241">
        <f t="shared" si="172"/>
        <v>0</v>
      </c>
      <c r="AZ71" s="243">
        <f t="shared" si="173"/>
        <v>0</v>
      </c>
      <c r="BA71" s="242">
        <f t="shared" si="174"/>
        <v>6069.28</v>
      </c>
      <c r="BB71" s="242">
        <f t="shared" si="175"/>
        <v>433.52</v>
      </c>
      <c r="BC71" s="242">
        <f t="shared" si="176"/>
        <v>0</v>
      </c>
      <c r="BD71" s="242">
        <f t="shared" si="23"/>
        <v>0</v>
      </c>
      <c r="BE71" s="242"/>
      <c r="BF71" s="70">
        <f t="shared" si="177"/>
        <v>0</v>
      </c>
      <c r="BG71" s="1"/>
      <c r="BH71" s="1"/>
    </row>
    <row r="72" spans="1:60" ht="12.75" hidden="1" customHeight="1" x14ac:dyDescent="0.2">
      <c r="A72" s="65" t="s">
        <v>185</v>
      </c>
      <c r="B72" s="66" t="s">
        <v>186</v>
      </c>
      <c r="C72" s="151" t="s">
        <v>80</v>
      </c>
      <c r="D72" s="65">
        <v>60</v>
      </c>
      <c r="E72" s="274"/>
      <c r="F72" s="275"/>
      <c r="G72" s="276">
        <f t="shared" si="149"/>
        <v>0</v>
      </c>
      <c r="H72" s="276">
        <f t="shared" si="150"/>
        <v>60</v>
      </c>
      <c r="I72" s="277"/>
      <c r="J72" s="278"/>
      <c r="K72" s="153">
        <f t="shared" si="178"/>
        <v>0</v>
      </c>
      <c r="L72" s="154">
        <f t="shared" si="179"/>
        <v>60</v>
      </c>
      <c r="M72" s="279"/>
      <c r="N72" s="280"/>
      <c r="O72" s="280"/>
      <c r="P72" s="155">
        <f t="shared" si="180"/>
        <v>0</v>
      </c>
      <c r="Q72" s="156">
        <f t="shared" si="181"/>
        <v>60</v>
      </c>
      <c r="R72" s="280"/>
      <c r="S72" s="187"/>
      <c r="T72" s="187"/>
      <c r="U72" s="187"/>
      <c r="V72" s="187"/>
      <c r="W72" s="187"/>
      <c r="X72" s="187"/>
      <c r="Y72" s="187">
        <v>0</v>
      </c>
      <c r="Z72" s="187">
        <v>56</v>
      </c>
      <c r="AA72" s="187">
        <v>4</v>
      </c>
      <c r="AB72" s="187"/>
      <c r="AC72" s="306"/>
      <c r="AD72" s="306"/>
      <c r="AE72" s="67">
        <f t="shared" si="127"/>
        <v>0</v>
      </c>
      <c r="AF72" s="315">
        <v>167.95</v>
      </c>
      <c r="AG72" s="70">
        <f t="shared" si="155"/>
        <v>10077</v>
      </c>
      <c r="AH72" s="152">
        <f t="shared" si="156"/>
        <v>0</v>
      </c>
      <c r="AI72" s="68">
        <f t="shared" si="157"/>
        <v>0</v>
      </c>
      <c r="AJ72" s="69">
        <f t="shared" si="158"/>
        <v>0</v>
      </c>
      <c r="AK72" s="69">
        <f t="shared" si="159"/>
        <v>10077</v>
      </c>
      <c r="AL72" s="238">
        <f t="shared" si="182"/>
        <v>0</v>
      </c>
      <c r="AM72" s="238">
        <f t="shared" si="183"/>
        <v>0</v>
      </c>
      <c r="AN72" s="238">
        <f t="shared" si="184"/>
        <v>0</v>
      </c>
      <c r="AO72" s="238">
        <f t="shared" si="185"/>
        <v>10077</v>
      </c>
      <c r="AP72" s="251">
        <f t="shared" si="132"/>
        <v>0</v>
      </c>
      <c r="AQ72" s="251">
        <f t="shared" si="164"/>
        <v>0</v>
      </c>
      <c r="AR72" s="251">
        <f t="shared" si="165"/>
        <v>0</v>
      </c>
      <c r="AS72" s="251">
        <f t="shared" si="166"/>
        <v>10077</v>
      </c>
      <c r="AT72" s="241">
        <f t="shared" si="167"/>
        <v>0</v>
      </c>
      <c r="AU72" s="242">
        <f t="shared" si="168"/>
        <v>0</v>
      </c>
      <c r="AV72" s="241">
        <f t="shared" si="169"/>
        <v>0</v>
      </c>
      <c r="AW72" s="241">
        <f t="shared" si="170"/>
        <v>0</v>
      </c>
      <c r="AX72" s="241">
        <f t="shared" si="171"/>
        <v>0</v>
      </c>
      <c r="AY72" s="241">
        <f t="shared" si="172"/>
        <v>0</v>
      </c>
      <c r="AZ72" s="243">
        <f t="shared" si="173"/>
        <v>0</v>
      </c>
      <c r="BA72" s="242">
        <f t="shared" si="174"/>
        <v>9405.2000000000007</v>
      </c>
      <c r="BB72" s="242">
        <f t="shared" si="175"/>
        <v>671.8</v>
      </c>
      <c r="BC72" s="242">
        <f t="shared" si="176"/>
        <v>0</v>
      </c>
      <c r="BD72" s="242">
        <f t="shared" si="23"/>
        <v>0</v>
      </c>
      <c r="BE72" s="242"/>
      <c r="BF72" s="70">
        <f t="shared" si="177"/>
        <v>0</v>
      </c>
      <c r="BG72" s="1"/>
      <c r="BH72" s="1"/>
    </row>
    <row r="73" spans="1:60" ht="25.5" hidden="1" customHeight="1" x14ac:dyDescent="0.2">
      <c r="A73" s="65" t="s">
        <v>187</v>
      </c>
      <c r="B73" s="66" t="s">
        <v>188</v>
      </c>
      <c r="C73" s="151" t="s">
        <v>87</v>
      </c>
      <c r="D73" s="65">
        <v>100</v>
      </c>
      <c r="E73" s="274"/>
      <c r="F73" s="275"/>
      <c r="G73" s="276">
        <f t="shared" si="149"/>
        <v>0</v>
      </c>
      <c r="H73" s="276">
        <f t="shared" si="150"/>
        <v>100</v>
      </c>
      <c r="I73" s="277"/>
      <c r="J73" s="278"/>
      <c r="K73" s="153">
        <f t="shared" si="178"/>
        <v>0</v>
      </c>
      <c r="L73" s="154">
        <f t="shared" si="179"/>
        <v>100</v>
      </c>
      <c r="M73" s="279"/>
      <c r="N73" s="280"/>
      <c r="O73" s="280"/>
      <c r="P73" s="155">
        <f t="shared" si="180"/>
        <v>0</v>
      </c>
      <c r="Q73" s="156">
        <f t="shared" si="181"/>
        <v>100</v>
      </c>
      <c r="R73" s="280"/>
      <c r="S73" s="187"/>
      <c r="T73" s="187"/>
      <c r="U73" s="187"/>
      <c r="V73" s="187"/>
      <c r="W73" s="187"/>
      <c r="X73" s="187"/>
      <c r="Y73" s="187">
        <v>0</v>
      </c>
      <c r="Z73" s="187">
        <v>90</v>
      </c>
      <c r="AA73" s="187">
        <v>10</v>
      </c>
      <c r="AB73" s="187"/>
      <c r="AC73" s="306"/>
      <c r="AD73" s="306"/>
      <c r="AE73" s="67">
        <f t="shared" si="127"/>
        <v>0</v>
      </c>
      <c r="AF73" s="315">
        <v>5.3</v>
      </c>
      <c r="AG73" s="70">
        <f t="shared" si="155"/>
        <v>530</v>
      </c>
      <c r="AH73" s="152">
        <f t="shared" si="156"/>
        <v>0</v>
      </c>
      <c r="AI73" s="68">
        <f t="shared" si="157"/>
        <v>0</v>
      </c>
      <c r="AJ73" s="69">
        <f t="shared" si="158"/>
        <v>0</v>
      </c>
      <c r="AK73" s="69">
        <f t="shared" si="159"/>
        <v>530</v>
      </c>
      <c r="AL73" s="238">
        <f t="shared" si="182"/>
        <v>0</v>
      </c>
      <c r="AM73" s="238">
        <f t="shared" si="183"/>
        <v>0</v>
      </c>
      <c r="AN73" s="238">
        <f t="shared" si="184"/>
        <v>0</v>
      </c>
      <c r="AO73" s="238">
        <f t="shared" si="185"/>
        <v>530</v>
      </c>
      <c r="AP73" s="251">
        <f t="shared" si="132"/>
        <v>0</v>
      </c>
      <c r="AQ73" s="251">
        <f t="shared" si="164"/>
        <v>0</v>
      </c>
      <c r="AR73" s="251">
        <f t="shared" si="165"/>
        <v>0</v>
      </c>
      <c r="AS73" s="251">
        <f t="shared" si="166"/>
        <v>530</v>
      </c>
      <c r="AT73" s="241">
        <f t="shared" si="167"/>
        <v>0</v>
      </c>
      <c r="AU73" s="242">
        <f t="shared" si="168"/>
        <v>0</v>
      </c>
      <c r="AV73" s="241">
        <f t="shared" si="169"/>
        <v>0</v>
      </c>
      <c r="AW73" s="241">
        <f t="shared" si="170"/>
        <v>0</v>
      </c>
      <c r="AX73" s="241">
        <f t="shared" si="171"/>
        <v>0</v>
      </c>
      <c r="AY73" s="241">
        <f t="shared" si="172"/>
        <v>0</v>
      </c>
      <c r="AZ73" s="243">
        <f t="shared" si="173"/>
        <v>0</v>
      </c>
      <c r="BA73" s="242">
        <f t="shared" si="174"/>
        <v>477</v>
      </c>
      <c r="BB73" s="242">
        <f t="shared" si="175"/>
        <v>53</v>
      </c>
      <c r="BC73" s="242">
        <f t="shared" si="176"/>
        <v>0</v>
      </c>
      <c r="BD73" s="242">
        <f t="shared" si="23"/>
        <v>0</v>
      </c>
      <c r="BE73" s="242"/>
      <c r="BF73" s="70">
        <f t="shared" si="177"/>
        <v>0</v>
      </c>
      <c r="BG73" s="1"/>
      <c r="BH73" s="1"/>
    </row>
    <row r="74" spans="1:60" ht="38.25" hidden="1" customHeight="1" x14ac:dyDescent="0.2">
      <c r="A74" s="65" t="s">
        <v>189</v>
      </c>
      <c r="B74" s="66" t="s">
        <v>190</v>
      </c>
      <c r="C74" s="151" t="s">
        <v>124</v>
      </c>
      <c r="D74" s="65">
        <v>310</v>
      </c>
      <c r="E74" s="274"/>
      <c r="F74" s="275"/>
      <c r="G74" s="276">
        <f t="shared" si="149"/>
        <v>0</v>
      </c>
      <c r="H74" s="276">
        <f t="shared" si="150"/>
        <v>310</v>
      </c>
      <c r="I74" s="277"/>
      <c r="J74" s="278"/>
      <c r="K74" s="153">
        <f t="shared" si="178"/>
        <v>0</v>
      </c>
      <c r="L74" s="154">
        <f t="shared" si="179"/>
        <v>310</v>
      </c>
      <c r="M74" s="279"/>
      <c r="N74" s="280"/>
      <c r="O74" s="280"/>
      <c r="P74" s="155">
        <f t="shared" si="180"/>
        <v>0</v>
      </c>
      <c r="Q74" s="156">
        <f t="shared" si="181"/>
        <v>310</v>
      </c>
      <c r="R74" s="280"/>
      <c r="S74" s="187"/>
      <c r="T74" s="187"/>
      <c r="U74" s="187"/>
      <c r="V74" s="187"/>
      <c r="W74" s="187"/>
      <c r="X74" s="187"/>
      <c r="Y74" s="187">
        <v>0</v>
      </c>
      <c r="Z74" s="187">
        <v>290</v>
      </c>
      <c r="AA74" s="187">
        <v>20</v>
      </c>
      <c r="AB74" s="187"/>
      <c r="AC74" s="306"/>
      <c r="AD74" s="306"/>
      <c r="AE74" s="67">
        <f t="shared" si="127"/>
        <v>0</v>
      </c>
      <c r="AF74" s="315">
        <v>32.729999999999997</v>
      </c>
      <c r="AG74" s="70">
        <f t="shared" si="155"/>
        <v>10146.299999999999</v>
      </c>
      <c r="AH74" s="152">
        <f t="shared" si="156"/>
        <v>0</v>
      </c>
      <c r="AI74" s="68">
        <f t="shared" si="157"/>
        <v>0</v>
      </c>
      <c r="AJ74" s="69">
        <f t="shared" si="158"/>
        <v>0</v>
      </c>
      <c r="AK74" s="69">
        <f t="shared" si="159"/>
        <v>10146.299999999999</v>
      </c>
      <c r="AL74" s="238">
        <f t="shared" si="182"/>
        <v>0</v>
      </c>
      <c r="AM74" s="238">
        <f t="shared" si="183"/>
        <v>0</v>
      </c>
      <c r="AN74" s="238">
        <f t="shared" si="184"/>
        <v>0</v>
      </c>
      <c r="AO74" s="238">
        <f t="shared" si="185"/>
        <v>10146.299999999999</v>
      </c>
      <c r="AP74" s="251">
        <f t="shared" si="132"/>
        <v>0</v>
      </c>
      <c r="AQ74" s="251">
        <f t="shared" si="164"/>
        <v>0</v>
      </c>
      <c r="AR74" s="251">
        <f t="shared" si="165"/>
        <v>0</v>
      </c>
      <c r="AS74" s="251">
        <f t="shared" si="166"/>
        <v>10146.299999999999</v>
      </c>
      <c r="AT74" s="241">
        <f t="shared" si="167"/>
        <v>0</v>
      </c>
      <c r="AU74" s="242">
        <f t="shared" si="168"/>
        <v>0</v>
      </c>
      <c r="AV74" s="241">
        <f t="shared" si="169"/>
        <v>0</v>
      </c>
      <c r="AW74" s="241">
        <f t="shared" si="170"/>
        <v>0</v>
      </c>
      <c r="AX74" s="241">
        <f t="shared" si="171"/>
        <v>0</v>
      </c>
      <c r="AY74" s="241">
        <f t="shared" si="172"/>
        <v>0</v>
      </c>
      <c r="AZ74" s="243">
        <f t="shared" si="173"/>
        <v>0</v>
      </c>
      <c r="BA74" s="242">
        <f t="shared" si="174"/>
        <v>9491.7000000000007</v>
      </c>
      <c r="BB74" s="242">
        <f t="shared" si="175"/>
        <v>654.6</v>
      </c>
      <c r="BC74" s="242">
        <f t="shared" si="176"/>
        <v>0</v>
      </c>
      <c r="BD74" s="242">
        <f t="shared" si="23"/>
        <v>0</v>
      </c>
      <c r="BE74" s="242"/>
      <c r="BF74" s="70">
        <f t="shared" si="177"/>
        <v>0</v>
      </c>
      <c r="BG74" s="1"/>
      <c r="BH74" s="1"/>
    </row>
    <row r="75" spans="1:60" ht="12.75" hidden="1" customHeight="1" x14ac:dyDescent="0.2">
      <c r="A75" s="65" t="s">
        <v>191</v>
      </c>
      <c r="B75" s="66" t="s">
        <v>192</v>
      </c>
      <c r="C75" s="151" t="s">
        <v>80</v>
      </c>
      <c r="D75" s="65">
        <v>12</v>
      </c>
      <c r="E75" s="274"/>
      <c r="F75" s="275"/>
      <c r="G75" s="276">
        <f t="shared" si="149"/>
        <v>0</v>
      </c>
      <c r="H75" s="276">
        <f t="shared" si="150"/>
        <v>12</v>
      </c>
      <c r="I75" s="277"/>
      <c r="J75" s="278"/>
      <c r="K75" s="153">
        <f t="shared" si="178"/>
        <v>0</v>
      </c>
      <c r="L75" s="154">
        <f t="shared" si="179"/>
        <v>12</v>
      </c>
      <c r="M75" s="279"/>
      <c r="N75" s="280"/>
      <c r="O75" s="280"/>
      <c r="P75" s="155">
        <f t="shared" si="180"/>
        <v>0</v>
      </c>
      <c r="Q75" s="156">
        <f t="shared" si="181"/>
        <v>12</v>
      </c>
      <c r="R75" s="280"/>
      <c r="S75" s="187"/>
      <c r="T75" s="187"/>
      <c r="U75" s="187"/>
      <c r="V75" s="187"/>
      <c r="W75" s="187"/>
      <c r="X75" s="187"/>
      <c r="Y75" s="187">
        <v>0</v>
      </c>
      <c r="Z75" s="187">
        <v>10</v>
      </c>
      <c r="AA75" s="187">
        <v>2</v>
      </c>
      <c r="AB75" s="187"/>
      <c r="AC75" s="306"/>
      <c r="AD75" s="306"/>
      <c r="AE75" s="67">
        <f t="shared" si="127"/>
        <v>0</v>
      </c>
      <c r="AF75" s="315">
        <v>62.08</v>
      </c>
      <c r="AG75" s="70">
        <f t="shared" si="155"/>
        <v>744.96</v>
      </c>
      <c r="AH75" s="152">
        <f t="shared" si="156"/>
        <v>0</v>
      </c>
      <c r="AI75" s="68">
        <f t="shared" si="157"/>
        <v>0</v>
      </c>
      <c r="AJ75" s="69">
        <f t="shared" si="158"/>
        <v>0</v>
      </c>
      <c r="AK75" s="69">
        <f t="shared" si="159"/>
        <v>744.96</v>
      </c>
      <c r="AL75" s="238">
        <f t="shared" si="182"/>
        <v>0</v>
      </c>
      <c r="AM75" s="238">
        <f t="shared" si="183"/>
        <v>0</v>
      </c>
      <c r="AN75" s="238">
        <f t="shared" si="184"/>
        <v>0</v>
      </c>
      <c r="AO75" s="238">
        <f t="shared" si="185"/>
        <v>744.96</v>
      </c>
      <c r="AP75" s="251">
        <f t="shared" si="132"/>
        <v>0</v>
      </c>
      <c r="AQ75" s="251">
        <f t="shared" si="164"/>
        <v>0</v>
      </c>
      <c r="AR75" s="251">
        <f t="shared" si="165"/>
        <v>0</v>
      </c>
      <c r="AS75" s="251">
        <f t="shared" si="166"/>
        <v>744.96</v>
      </c>
      <c r="AT75" s="241">
        <f t="shared" si="167"/>
        <v>0</v>
      </c>
      <c r="AU75" s="242">
        <f t="shared" si="168"/>
        <v>0</v>
      </c>
      <c r="AV75" s="241">
        <f t="shared" si="169"/>
        <v>0</v>
      </c>
      <c r="AW75" s="241">
        <f t="shared" si="170"/>
        <v>0</v>
      </c>
      <c r="AX75" s="241">
        <f t="shared" si="171"/>
        <v>0</v>
      </c>
      <c r="AY75" s="241">
        <f t="shared" si="172"/>
        <v>0</v>
      </c>
      <c r="AZ75" s="243">
        <f t="shared" si="173"/>
        <v>0</v>
      </c>
      <c r="BA75" s="242">
        <f t="shared" si="174"/>
        <v>620.79999999999995</v>
      </c>
      <c r="BB75" s="242">
        <f t="shared" si="175"/>
        <v>124.16</v>
      </c>
      <c r="BC75" s="242">
        <f t="shared" si="176"/>
        <v>0</v>
      </c>
      <c r="BD75" s="242">
        <f t="shared" si="23"/>
        <v>0</v>
      </c>
      <c r="BE75" s="242"/>
      <c r="BF75" s="70">
        <f t="shared" si="177"/>
        <v>0</v>
      </c>
      <c r="BG75" s="1"/>
      <c r="BH75" s="1"/>
    </row>
    <row r="76" spans="1:60" ht="25.5" hidden="1" customHeight="1" x14ac:dyDescent="0.2">
      <c r="A76" s="65" t="s">
        <v>193</v>
      </c>
      <c r="B76" s="66" t="s">
        <v>194</v>
      </c>
      <c r="C76" s="151" t="s">
        <v>80</v>
      </c>
      <c r="D76" s="65">
        <v>8</v>
      </c>
      <c r="E76" s="274"/>
      <c r="F76" s="275"/>
      <c r="G76" s="276">
        <f t="shared" si="149"/>
        <v>0</v>
      </c>
      <c r="H76" s="276">
        <f t="shared" si="150"/>
        <v>8</v>
      </c>
      <c r="I76" s="277"/>
      <c r="J76" s="278"/>
      <c r="K76" s="153">
        <f t="shared" si="178"/>
        <v>0</v>
      </c>
      <c r="L76" s="154">
        <f t="shared" si="179"/>
        <v>8</v>
      </c>
      <c r="M76" s="279"/>
      <c r="N76" s="280"/>
      <c r="O76" s="280"/>
      <c r="P76" s="155">
        <f t="shared" si="180"/>
        <v>0</v>
      </c>
      <c r="Q76" s="156">
        <f t="shared" si="181"/>
        <v>8</v>
      </c>
      <c r="R76" s="280"/>
      <c r="S76" s="187"/>
      <c r="T76" s="187"/>
      <c r="U76" s="187"/>
      <c r="V76" s="187"/>
      <c r="W76" s="187"/>
      <c r="X76" s="187"/>
      <c r="Y76" s="187">
        <v>0</v>
      </c>
      <c r="Z76" s="187">
        <v>7</v>
      </c>
      <c r="AA76" s="187">
        <v>1</v>
      </c>
      <c r="AB76" s="187"/>
      <c r="AC76" s="306"/>
      <c r="AD76" s="306"/>
      <c r="AE76" s="67">
        <f t="shared" si="127"/>
        <v>0</v>
      </c>
      <c r="AF76" s="315">
        <v>466.74</v>
      </c>
      <c r="AG76" s="70">
        <f t="shared" si="155"/>
        <v>3733.92</v>
      </c>
      <c r="AH76" s="152">
        <f t="shared" si="156"/>
        <v>0</v>
      </c>
      <c r="AI76" s="68">
        <f t="shared" si="157"/>
        <v>0</v>
      </c>
      <c r="AJ76" s="69">
        <f t="shared" si="158"/>
        <v>0</v>
      </c>
      <c r="AK76" s="69">
        <f t="shared" si="159"/>
        <v>3733.92</v>
      </c>
      <c r="AL76" s="238">
        <f t="shared" si="182"/>
        <v>0</v>
      </c>
      <c r="AM76" s="238">
        <f t="shared" si="183"/>
        <v>0</v>
      </c>
      <c r="AN76" s="238">
        <f t="shared" si="184"/>
        <v>0</v>
      </c>
      <c r="AO76" s="238">
        <f t="shared" si="185"/>
        <v>3733.92</v>
      </c>
      <c r="AP76" s="251">
        <f t="shared" si="132"/>
        <v>0</v>
      </c>
      <c r="AQ76" s="251">
        <f t="shared" si="164"/>
        <v>0</v>
      </c>
      <c r="AR76" s="251">
        <f t="shared" si="165"/>
        <v>0</v>
      </c>
      <c r="AS76" s="251">
        <f t="shared" si="166"/>
        <v>3733.92</v>
      </c>
      <c r="AT76" s="241">
        <f t="shared" si="167"/>
        <v>0</v>
      </c>
      <c r="AU76" s="242">
        <f t="shared" si="168"/>
        <v>0</v>
      </c>
      <c r="AV76" s="241">
        <f t="shared" si="169"/>
        <v>0</v>
      </c>
      <c r="AW76" s="241">
        <f t="shared" si="170"/>
        <v>0</v>
      </c>
      <c r="AX76" s="241">
        <f t="shared" si="171"/>
        <v>0</v>
      </c>
      <c r="AY76" s="241">
        <f t="shared" si="172"/>
        <v>0</v>
      </c>
      <c r="AZ76" s="243">
        <f t="shared" si="173"/>
        <v>0</v>
      </c>
      <c r="BA76" s="242">
        <f t="shared" si="174"/>
        <v>3267.18</v>
      </c>
      <c r="BB76" s="242">
        <f t="shared" si="175"/>
        <v>466.74</v>
      </c>
      <c r="BC76" s="242">
        <f t="shared" si="176"/>
        <v>0</v>
      </c>
      <c r="BD76" s="242">
        <f t="shared" si="23"/>
        <v>0</v>
      </c>
      <c r="BE76" s="242"/>
      <c r="BF76" s="70">
        <f t="shared" si="177"/>
        <v>0</v>
      </c>
      <c r="BG76" s="1"/>
      <c r="BH76" s="1"/>
    </row>
    <row r="77" spans="1:60" ht="12.75" hidden="1" customHeight="1" x14ac:dyDescent="0.2">
      <c r="A77" s="65" t="s">
        <v>195</v>
      </c>
      <c r="B77" s="66" t="s">
        <v>196</v>
      </c>
      <c r="C77" s="151" t="s">
        <v>80</v>
      </c>
      <c r="D77" s="65">
        <v>32</v>
      </c>
      <c r="E77" s="274"/>
      <c r="F77" s="275"/>
      <c r="G77" s="276">
        <f t="shared" si="149"/>
        <v>0</v>
      </c>
      <c r="H77" s="276">
        <f t="shared" si="150"/>
        <v>32</v>
      </c>
      <c r="I77" s="277"/>
      <c r="J77" s="278"/>
      <c r="K77" s="153">
        <f t="shared" si="178"/>
        <v>0</v>
      </c>
      <c r="L77" s="154">
        <f t="shared" si="179"/>
        <v>32</v>
      </c>
      <c r="M77" s="279"/>
      <c r="N77" s="280"/>
      <c r="O77" s="280"/>
      <c r="P77" s="155">
        <f t="shared" si="180"/>
        <v>0</v>
      </c>
      <c r="Q77" s="156">
        <f t="shared" si="181"/>
        <v>32</v>
      </c>
      <c r="R77" s="280"/>
      <c r="S77" s="187"/>
      <c r="T77" s="187"/>
      <c r="U77" s="187"/>
      <c r="V77" s="187"/>
      <c r="W77" s="187"/>
      <c r="X77" s="187"/>
      <c r="Y77" s="187">
        <v>0</v>
      </c>
      <c r="Z77" s="187">
        <v>30</v>
      </c>
      <c r="AA77" s="187">
        <v>2</v>
      </c>
      <c r="AB77" s="187"/>
      <c r="AC77" s="306"/>
      <c r="AD77" s="306"/>
      <c r="AE77" s="67">
        <f t="shared" si="127"/>
        <v>0</v>
      </c>
      <c r="AF77" s="315">
        <v>91.57</v>
      </c>
      <c r="AG77" s="70">
        <f t="shared" si="155"/>
        <v>2930.24</v>
      </c>
      <c r="AH77" s="152">
        <f t="shared" si="156"/>
        <v>0</v>
      </c>
      <c r="AI77" s="68">
        <f t="shared" si="157"/>
        <v>0</v>
      </c>
      <c r="AJ77" s="69">
        <f t="shared" si="158"/>
        <v>0</v>
      </c>
      <c r="AK77" s="69">
        <f t="shared" si="159"/>
        <v>2930.24</v>
      </c>
      <c r="AL77" s="238">
        <f t="shared" si="182"/>
        <v>0</v>
      </c>
      <c r="AM77" s="238">
        <f t="shared" si="183"/>
        <v>0</v>
      </c>
      <c r="AN77" s="238">
        <f t="shared" si="184"/>
        <v>0</v>
      </c>
      <c r="AO77" s="238">
        <f t="shared" si="185"/>
        <v>2930.24</v>
      </c>
      <c r="AP77" s="251">
        <f t="shared" si="132"/>
        <v>0</v>
      </c>
      <c r="AQ77" s="251">
        <f t="shared" si="164"/>
        <v>0</v>
      </c>
      <c r="AR77" s="251">
        <f t="shared" si="165"/>
        <v>0</v>
      </c>
      <c r="AS77" s="251">
        <f t="shared" si="166"/>
        <v>2930.24</v>
      </c>
      <c r="AT77" s="241">
        <f t="shared" si="167"/>
        <v>0</v>
      </c>
      <c r="AU77" s="242">
        <f t="shared" si="168"/>
        <v>0</v>
      </c>
      <c r="AV77" s="241">
        <f t="shared" si="169"/>
        <v>0</v>
      </c>
      <c r="AW77" s="241">
        <f t="shared" si="170"/>
        <v>0</v>
      </c>
      <c r="AX77" s="241">
        <f t="shared" si="171"/>
        <v>0</v>
      </c>
      <c r="AY77" s="241">
        <f t="shared" si="172"/>
        <v>0</v>
      </c>
      <c r="AZ77" s="243">
        <f t="shared" si="173"/>
        <v>0</v>
      </c>
      <c r="BA77" s="242">
        <f t="shared" si="174"/>
        <v>2747.1</v>
      </c>
      <c r="BB77" s="242">
        <f t="shared" si="175"/>
        <v>183.14</v>
      </c>
      <c r="BC77" s="242">
        <f t="shared" si="176"/>
        <v>0</v>
      </c>
      <c r="BD77" s="242">
        <f t="shared" si="23"/>
        <v>0</v>
      </c>
      <c r="BE77" s="242"/>
      <c r="BF77" s="70">
        <f t="shared" si="177"/>
        <v>0</v>
      </c>
      <c r="BG77" s="1"/>
      <c r="BH77" s="1"/>
    </row>
    <row r="78" spans="1:60" ht="38.25" hidden="1" customHeight="1" x14ac:dyDescent="0.2">
      <c r="A78" s="49" t="s">
        <v>197</v>
      </c>
      <c r="B78" s="50" t="s">
        <v>198</v>
      </c>
      <c r="C78" s="147"/>
      <c r="D78" s="49"/>
      <c r="E78" s="288"/>
      <c r="F78" s="289"/>
      <c r="G78" s="185"/>
      <c r="H78" s="185"/>
      <c r="I78" s="185"/>
      <c r="J78" s="185"/>
      <c r="K78" s="185"/>
      <c r="L78" s="185"/>
      <c r="M78" s="285"/>
      <c r="N78" s="285"/>
      <c r="O78" s="285"/>
      <c r="P78" s="285"/>
      <c r="Q78" s="285"/>
      <c r="R78" s="2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304"/>
      <c r="AD78" s="304"/>
      <c r="AE78" s="51"/>
      <c r="AF78" s="304"/>
      <c r="AG78" s="55">
        <f>AG79+AG81+AG85+AG88</f>
        <v>819423.45</v>
      </c>
      <c r="AH78" s="148"/>
      <c r="AI78" s="52"/>
      <c r="AJ78" s="51"/>
      <c r="AK78" s="51">
        <f t="shared" ref="AK78:BF78" si="186">AK79+AK81+AK85+AK88</f>
        <v>819423.45</v>
      </c>
      <c r="AL78" s="51"/>
      <c r="AM78" s="51"/>
      <c r="AN78" s="51"/>
      <c r="AO78" s="51">
        <f t="shared" si="186"/>
        <v>859189.47</v>
      </c>
      <c r="AP78" s="51"/>
      <c r="AQ78" s="51"/>
      <c r="AR78" s="51"/>
      <c r="AS78" s="51">
        <f t="shared" si="186"/>
        <v>889498.15999999992</v>
      </c>
      <c r="AT78" s="53">
        <f t="shared" si="186"/>
        <v>0</v>
      </c>
      <c r="AU78" s="53">
        <f t="shared" si="186"/>
        <v>0</v>
      </c>
      <c r="AV78" s="54">
        <f t="shared" si="186"/>
        <v>0</v>
      </c>
      <c r="AW78" s="54">
        <f t="shared" si="186"/>
        <v>0</v>
      </c>
      <c r="AX78" s="54">
        <f t="shared" si="186"/>
        <v>0</v>
      </c>
      <c r="AY78" s="54">
        <f t="shared" si="186"/>
        <v>102416.36</v>
      </c>
      <c r="AZ78" s="51">
        <f t="shared" si="186"/>
        <v>148399.93999999997</v>
      </c>
      <c r="BA78" s="55">
        <f t="shared" si="186"/>
        <v>353449.44</v>
      </c>
      <c r="BB78" s="55">
        <f t="shared" si="186"/>
        <v>106299.22</v>
      </c>
      <c r="BC78" s="55">
        <f t="shared" si="186"/>
        <v>145122.07999999999</v>
      </c>
      <c r="BD78" s="55">
        <f t="shared" si="186"/>
        <v>26043.200000000001</v>
      </c>
      <c r="BE78" s="55"/>
      <c r="BF78" s="55">
        <f t="shared" si="186"/>
        <v>7767.9199999999992</v>
      </c>
      <c r="BG78" s="1"/>
      <c r="BH78" s="1"/>
    </row>
    <row r="79" spans="1:60" ht="12.75" hidden="1" customHeight="1" x14ac:dyDescent="0.2">
      <c r="A79" s="57" t="s">
        <v>199</v>
      </c>
      <c r="B79" s="58" t="s">
        <v>200</v>
      </c>
      <c r="C79" s="149"/>
      <c r="D79" s="64"/>
      <c r="E79" s="286"/>
      <c r="F79" s="287"/>
      <c r="G79" s="184"/>
      <c r="H79" s="184"/>
      <c r="I79" s="184"/>
      <c r="J79" s="184"/>
      <c r="K79" s="184"/>
      <c r="L79" s="184"/>
      <c r="M79" s="282"/>
      <c r="N79" s="282"/>
      <c r="O79" s="282"/>
      <c r="P79" s="282"/>
      <c r="Q79" s="282"/>
      <c r="R79" s="282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305"/>
      <c r="AD79" s="305"/>
      <c r="AE79" s="59"/>
      <c r="AF79" s="305"/>
      <c r="AG79" s="63">
        <f>AG80</f>
        <v>8136.6</v>
      </c>
      <c r="AH79" s="150"/>
      <c r="AI79" s="61"/>
      <c r="AJ79" s="59"/>
      <c r="AK79" s="59">
        <f t="shared" ref="AK79:BF79" si="187">AK80</f>
        <v>8136.6</v>
      </c>
      <c r="AL79" s="59"/>
      <c r="AM79" s="59"/>
      <c r="AN79" s="59"/>
      <c r="AO79" s="59">
        <f t="shared" si="187"/>
        <v>8136.6</v>
      </c>
      <c r="AP79" s="59"/>
      <c r="AQ79" s="59"/>
      <c r="AR79" s="59"/>
      <c r="AS79" s="59">
        <f t="shared" si="187"/>
        <v>8136.6</v>
      </c>
      <c r="AT79" s="62">
        <f t="shared" si="187"/>
        <v>0</v>
      </c>
      <c r="AU79" s="62">
        <f t="shared" si="187"/>
        <v>0</v>
      </c>
      <c r="AV79" s="60">
        <f t="shared" si="187"/>
        <v>0</v>
      </c>
      <c r="AW79" s="60">
        <f t="shared" si="187"/>
        <v>0</v>
      </c>
      <c r="AX79" s="60">
        <f t="shared" si="187"/>
        <v>0</v>
      </c>
      <c r="AY79" s="60">
        <f t="shared" si="187"/>
        <v>3428.83</v>
      </c>
      <c r="AZ79" s="59">
        <f t="shared" si="187"/>
        <v>4707.7700000000004</v>
      </c>
      <c r="BA79" s="63">
        <f t="shared" si="187"/>
        <v>0</v>
      </c>
      <c r="BB79" s="63">
        <f t="shared" si="187"/>
        <v>0</v>
      </c>
      <c r="BC79" s="63">
        <f t="shared" si="187"/>
        <v>0</v>
      </c>
      <c r="BD79" s="63">
        <f t="shared" si="187"/>
        <v>0</v>
      </c>
      <c r="BE79" s="63"/>
      <c r="BF79" s="63">
        <f t="shared" si="187"/>
        <v>0</v>
      </c>
      <c r="BG79" s="1"/>
      <c r="BH79" s="1"/>
    </row>
    <row r="80" spans="1:60" ht="12.75" hidden="1" customHeight="1" x14ac:dyDescent="0.2">
      <c r="A80" s="65" t="s">
        <v>201</v>
      </c>
      <c r="B80" s="66" t="s">
        <v>202</v>
      </c>
      <c r="C80" s="151" t="s">
        <v>80</v>
      </c>
      <c r="D80" s="65">
        <v>710</v>
      </c>
      <c r="E80" s="274"/>
      <c r="F80" s="275"/>
      <c r="G80" s="276">
        <f>E80-F80</f>
        <v>0</v>
      </c>
      <c r="H80" s="276">
        <f>D80+G80</f>
        <v>710</v>
      </c>
      <c r="I80" s="277"/>
      <c r="J80" s="278"/>
      <c r="K80" s="153">
        <f t="shared" ref="K80" si="188">I80-J80</f>
        <v>0</v>
      </c>
      <c r="L80" s="154">
        <f t="shared" ref="L80" si="189">H80+K80</f>
        <v>710</v>
      </c>
      <c r="M80" s="279"/>
      <c r="N80" s="280"/>
      <c r="O80" s="280"/>
      <c r="P80" s="155">
        <f t="shared" ref="P80" si="190">N80-O80</f>
        <v>0</v>
      </c>
      <c r="Q80" s="156">
        <f t="shared" ref="Q80" si="191">L80+P80</f>
        <v>710</v>
      </c>
      <c r="R80" s="280"/>
      <c r="S80" s="187"/>
      <c r="T80" s="187"/>
      <c r="U80" s="187"/>
      <c r="V80" s="187"/>
      <c r="W80" s="187">
        <v>0</v>
      </c>
      <c r="X80" s="187">
        <v>299.2</v>
      </c>
      <c r="Y80" s="187">
        <v>410.8</v>
      </c>
      <c r="Z80" s="187"/>
      <c r="AA80" s="187"/>
      <c r="AB80" s="187"/>
      <c r="AC80" s="306"/>
      <c r="AD80" s="306"/>
      <c r="AE80" s="67">
        <f t="shared" ref="AE80:AE103" si="192">Q80-S80-T80-U80-V80-W80-X80-Y80-Z80-AA80-AB80-AC80-AD80</f>
        <v>0</v>
      </c>
      <c r="AF80" s="315">
        <v>11.46</v>
      </c>
      <c r="AG80" s="70">
        <f>ROUND(D80*AF80,2)</f>
        <v>8136.6</v>
      </c>
      <c r="AH80" s="152">
        <f>ROUND(E80*AF80,2)</f>
        <v>0</v>
      </c>
      <c r="AI80" s="68">
        <f>ROUND(F80*AF80,2)</f>
        <v>0</v>
      </c>
      <c r="AJ80" s="69">
        <f>ROUND(G80*AF80,2)</f>
        <v>0</v>
      </c>
      <c r="AK80" s="69">
        <f>ROUND(H80*AF80,2)</f>
        <v>8136.6</v>
      </c>
      <c r="AL80" s="238">
        <f t="shared" ref="AL80" si="193">ROUND(I80*AF80,2)</f>
        <v>0</v>
      </c>
      <c r="AM80" s="238">
        <f t="shared" ref="AM80" si="194">ROUND(J80*AF80,2)</f>
        <v>0</v>
      </c>
      <c r="AN80" s="238">
        <f t="shared" ref="AN80" si="195">ROUND(K80*AF80,2)</f>
        <v>0</v>
      </c>
      <c r="AO80" s="238">
        <f t="shared" ref="AO80" si="196">ROUND(L80*AF80,2)</f>
        <v>8136.6</v>
      </c>
      <c r="AP80" s="251">
        <f t="shared" ref="AP80:AP103" si="197">ROUND(N80*AF80,2)</f>
        <v>0</v>
      </c>
      <c r="AQ80" s="251">
        <f t="shared" ref="AQ80" si="198">ROUND(O80*AF80,2)</f>
        <v>0</v>
      </c>
      <c r="AR80" s="251">
        <f t="shared" ref="AR80" si="199">ROUND(P80*AF80,2)</f>
        <v>0</v>
      </c>
      <c r="AS80" s="251">
        <f t="shared" ref="AS80" si="200">ROUND(Q80*AF80,2)</f>
        <v>8136.6</v>
      </c>
      <c r="AT80" s="241">
        <f>ROUND(S80*AF80,2)</f>
        <v>0</v>
      </c>
      <c r="AU80" s="242">
        <f>ROUND(T80*AF80,2)</f>
        <v>0</v>
      </c>
      <c r="AV80" s="241">
        <f>ROUND(U80*AF80,2)</f>
        <v>0</v>
      </c>
      <c r="AW80" s="241">
        <f>ROUND(V80*AF80,2)</f>
        <v>0</v>
      </c>
      <c r="AX80" s="241">
        <f>ROUND(W80*AF80,2)</f>
        <v>0</v>
      </c>
      <c r="AY80" s="241">
        <f>ROUND(X80*AF80,2)</f>
        <v>3428.83</v>
      </c>
      <c r="AZ80" s="243">
        <f>ROUND(Y80*AF80,2)</f>
        <v>4707.7700000000004</v>
      </c>
      <c r="BA80" s="242">
        <f>ROUND(Z80*AF80,2)</f>
        <v>0</v>
      </c>
      <c r="BB80" s="242">
        <f>ROUND(AA80*AF80,2)</f>
        <v>0</v>
      </c>
      <c r="BC80" s="242">
        <f>ROUND(AB80*AF80,2)</f>
        <v>0</v>
      </c>
      <c r="BD80" s="242">
        <f t="shared" si="23"/>
        <v>0</v>
      </c>
      <c r="BE80" s="242"/>
      <c r="BF80" s="70">
        <f>ROUND(AE80*AF80,2)</f>
        <v>0</v>
      </c>
      <c r="BG80" s="1"/>
      <c r="BH80" s="1"/>
    </row>
    <row r="81" spans="1:62" ht="12.75" hidden="1" customHeight="1" x14ac:dyDescent="0.2">
      <c r="A81" s="57" t="s">
        <v>203</v>
      </c>
      <c r="B81" s="58" t="s">
        <v>204</v>
      </c>
      <c r="C81" s="149"/>
      <c r="D81" s="64"/>
      <c r="E81" s="286"/>
      <c r="F81" s="287"/>
      <c r="G81" s="184"/>
      <c r="H81" s="184"/>
      <c r="I81" s="184"/>
      <c r="J81" s="184"/>
      <c r="K81" s="184"/>
      <c r="L81" s="184"/>
      <c r="M81" s="282"/>
      <c r="N81" s="282"/>
      <c r="O81" s="282"/>
      <c r="P81" s="282"/>
      <c r="Q81" s="282"/>
      <c r="R81" s="282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305"/>
      <c r="AD81" s="305"/>
      <c r="AE81" s="59"/>
      <c r="AF81" s="305"/>
      <c r="AG81" s="63">
        <f>SUM(AG82:AG84)</f>
        <v>241369</v>
      </c>
      <c r="AH81" s="150"/>
      <c r="AI81" s="61"/>
      <c r="AJ81" s="59"/>
      <c r="AK81" s="59">
        <f t="shared" ref="AK81:BF81" si="201">SUM(AK82:AK84)</f>
        <v>241369</v>
      </c>
      <c r="AL81" s="59"/>
      <c r="AM81" s="59"/>
      <c r="AN81" s="59"/>
      <c r="AO81" s="59">
        <f t="shared" si="201"/>
        <v>241369</v>
      </c>
      <c r="AP81" s="59"/>
      <c r="AQ81" s="59"/>
      <c r="AR81" s="59"/>
      <c r="AS81" s="59">
        <f t="shared" si="201"/>
        <v>241369</v>
      </c>
      <c r="AT81" s="62">
        <f t="shared" si="201"/>
        <v>0</v>
      </c>
      <c r="AU81" s="62">
        <f t="shared" si="201"/>
        <v>0</v>
      </c>
      <c r="AV81" s="60">
        <f t="shared" si="201"/>
        <v>0</v>
      </c>
      <c r="AW81" s="60">
        <f t="shared" si="201"/>
        <v>0</v>
      </c>
      <c r="AX81" s="60">
        <f t="shared" si="201"/>
        <v>0</v>
      </c>
      <c r="AY81" s="60">
        <f t="shared" si="201"/>
        <v>97676.83</v>
      </c>
      <c r="AZ81" s="59">
        <f t="shared" si="201"/>
        <v>143692.16999999998</v>
      </c>
      <c r="BA81" s="63">
        <f t="shared" si="201"/>
        <v>0</v>
      </c>
      <c r="BB81" s="63">
        <f t="shared" si="201"/>
        <v>0</v>
      </c>
      <c r="BC81" s="63">
        <f t="shared" si="201"/>
        <v>0</v>
      </c>
      <c r="BD81" s="63">
        <f t="shared" si="201"/>
        <v>0</v>
      </c>
      <c r="BE81" s="63"/>
      <c r="BF81" s="63">
        <f t="shared" si="201"/>
        <v>0</v>
      </c>
      <c r="BG81" s="1"/>
      <c r="BH81" s="1"/>
    </row>
    <row r="82" spans="1:62" ht="12.75" hidden="1" customHeight="1" x14ac:dyDescent="0.2">
      <c r="A82" s="65" t="s">
        <v>205</v>
      </c>
      <c r="B82" s="66" t="s">
        <v>206</v>
      </c>
      <c r="C82" s="151" t="s">
        <v>80</v>
      </c>
      <c r="D82" s="65">
        <v>710</v>
      </c>
      <c r="E82" s="274"/>
      <c r="F82" s="275"/>
      <c r="G82" s="276">
        <f t="shared" ref="G82:G84" si="202">E82-F82</f>
        <v>0</v>
      </c>
      <c r="H82" s="276">
        <f>D82+G82</f>
        <v>710</v>
      </c>
      <c r="I82" s="277"/>
      <c r="J82" s="278"/>
      <c r="K82" s="153">
        <f t="shared" ref="K82" si="203">I82-J82</f>
        <v>0</v>
      </c>
      <c r="L82" s="154">
        <f t="shared" ref="L82" si="204">H82+K82</f>
        <v>710</v>
      </c>
      <c r="M82" s="279"/>
      <c r="N82" s="280"/>
      <c r="O82" s="280"/>
      <c r="P82" s="155">
        <f t="shared" ref="P82:P84" si="205">N82-O82</f>
        <v>0</v>
      </c>
      <c r="Q82" s="156">
        <f t="shared" ref="Q82:Q84" si="206">L82+P82</f>
        <v>710</v>
      </c>
      <c r="R82" s="280"/>
      <c r="S82" s="187"/>
      <c r="T82" s="187"/>
      <c r="U82" s="187"/>
      <c r="V82" s="187"/>
      <c r="W82" s="187">
        <v>0</v>
      </c>
      <c r="X82" s="187">
        <v>299.2</v>
      </c>
      <c r="Y82" s="187">
        <v>410.8</v>
      </c>
      <c r="Z82" s="187"/>
      <c r="AA82" s="187"/>
      <c r="AB82" s="187"/>
      <c r="AC82" s="306"/>
      <c r="AD82" s="306"/>
      <c r="AE82" s="67">
        <f t="shared" si="192"/>
        <v>0</v>
      </c>
      <c r="AF82" s="315">
        <v>32.49</v>
      </c>
      <c r="AG82" s="70">
        <f>ROUND(D82*AF82,2)</f>
        <v>23067.9</v>
      </c>
      <c r="AH82" s="152">
        <f>ROUND(E82*AF82,2)</f>
        <v>0</v>
      </c>
      <c r="AI82" s="68">
        <f>ROUND(F82*AF82,2)</f>
        <v>0</v>
      </c>
      <c r="AJ82" s="69">
        <f>ROUND(G82*AF82,2)</f>
        <v>0</v>
      </c>
      <c r="AK82" s="69">
        <f>ROUND(H82*AF82,2)</f>
        <v>23067.9</v>
      </c>
      <c r="AL82" s="238">
        <f t="shared" ref="AL82:AL84" si="207">ROUND(I82*AF82,2)</f>
        <v>0</v>
      </c>
      <c r="AM82" s="238">
        <f t="shared" ref="AM82:AM84" si="208">ROUND(J82*AF82,2)</f>
        <v>0</v>
      </c>
      <c r="AN82" s="238">
        <f t="shared" ref="AN82:AN84" si="209">ROUND(K82*AF82,2)</f>
        <v>0</v>
      </c>
      <c r="AO82" s="238">
        <f t="shared" ref="AO82:AO84" si="210">ROUND(L82*AF82,2)</f>
        <v>23067.9</v>
      </c>
      <c r="AP82" s="251">
        <f t="shared" si="197"/>
        <v>0</v>
      </c>
      <c r="AQ82" s="251">
        <f t="shared" ref="AQ82:AQ84" si="211">ROUND(O82*AF82,2)</f>
        <v>0</v>
      </c>
      <c r="AR82" s="251">
        <f t="shared" ref="AR82:AR84" si="212">ROUND(P82*AF82,2)</f>
        <v>0</v>
      </c>
      <c r="AS82" s="251">
        <f t="shared" ref="AS82:AS84" si="213">ROUND(Q82*AF82,2)</f>
        <v>23067.9</v>
      </c>
      <c r="AT82" s="241">
        <f>ROUND(S82*AF82,2)</f>
        <v>0</v>
      </c>
      <c r="AU82" s="242">
        <f>ROUND(T82*AF82,2)</f>
        <v>0</v>
      </c>
      <c r="AV82" s="241">
        <f>ROUND(U82*AF82,2)</f>
        <v>0</v>
      </c>
      <c r="AW82" s="241">
        <f>ROUND(V82*AF82,2)</f>
        <v>0</v>
      </c>
      <c r="AX82" s="241">
        <f>ROUND(W82*AF82,2)</f>
        <v>0</v>
      </c>
      <c r="AY82" s="241">
        <f>ROUND(X82*AF82,2)</f>
        <v>9721.01</v>
      </c>
      <c r="AZ82" s="243">
        <f>ROUND(Y82*AF82,2)</f>
        <v>13346.89</v>
      </c>
      <c r="BA82" s="242">
        <f>ROUND(Z82*AF82,2)</f>
        <v>0</v>
      </c>
      <c r="BB82" s="242">
        <f>ROUND(AA82*AF82,2)</f>
        <v>0</v>
      </c>
      <c r="BC82" s="242">
        <f>ROUND(AB82*AF82,2)</f>
        <v>0</v>
      </c>
      <c r="BD82" s="242">
        <f t="shared" ref="BD82:BD143" si="214">ROUND(AC82*AF82,2)</f>
        <v>0</v>
      </c>
      <c r="BE82" s="242"/>
      <c r="BF82" s="70">
        <f t="shared" ref="BF82:BF84" si="215">ROUND(AE82*AF82,2)</f>
        <v>0</v>
      </c>
      <c r="BG82" s="1"/>
      <c r="BH82" s="1"/>
    </row>
    <row r="83" spans="1:62" ht="76.5" hidden="1" customHeight="1" x14ac:dyDescent="0.2">
      <c r="A83" s="65" t="s">
        <v>207</v>
      </c>
      <c r="B83" s="66" t="s">
        <v>208</v>
      </c>
      <c r="C83" s="151" t="s">
        <v>80</v>
      </c>
      <c r="D83" s="65">
        <v>750</v>
      </c>
      <c r="E83" s="274"/>
      <c r="F83" s="275"/>
      <c r="G83" s="276">
        <f t="shared" si="202"/>
        <v>0</v>
      </c>
      <c r="H83" s="276">
        <f>D83+G83</f>
        <v>750</v>
      </c>
      <c r="I83" s="277"/>
      <c r="J83" s="278"/>
      <c r="K83" s="153">
        <f t="shared" ref="K83:K84" si="216">I83-J83</f>
        <v>0</v>
      </c>
      <c r="L83" s="154">
        <f t="shared" ref="L83:L84" si="217">H83+K83</f>
        <v>750</v>
      </c>
      <c r="M83" s="279"/>
      <c r="N83" s="280"/>
      <c r="O83" s="280"/>
      <c r="P83" s="155">
        <f t="shared" si="205"/>
        <v>0</v>
      </c>
      <c r="Q83" s="156">
        <f t="shared" si="206"/>
        <v>750</v>
      </c>
      <c r="R83" s="280"/>
      <c r="S83" s="187"/>
      <c r="T83" s="187"/>
      <c r="U83" s="187"/>
      <c r="V83" s="187"/>
      <c r="W83" s="187">
        <v>0</v>
      </c>
      <c r="X83" s="187">
        <v>299.2</v>
      </c>
      <c r="Y83" s="187">
        <v>450.8</v>
      </c>
      <c r="Z83" s="187"/>
      <c r="AA83" s="187"/>
      <c r="AB83" s="187"/>
      <c r="AC83" s="306"/>
      <c r="AD83" s="306"/>
      <c r="AE83" s="67">
        <f t="shared" si="192"/>
        <v>0</v>
      </c>
      <c r="AF83" s="315">
        <v>239.56</v>
      </c>
      <c r="AG83" s="70">
        <f>ROUND(D83*AF83,2)</f>
        <v>179670</v>
      </c>
      <c r="AH83" s="152">
        <f>ROUND(E83*AF83,2)</f>
        <v>0</v>
      </c>
      <c r="AI83" s="68">
        <f>ROUND(F83*AF83,2)</f>
        <v>0</v>
      </c>
      <c r="AJ83" s="69">
        <f>ROUND(G83*AF83,2)</f>
        <v>0</v>
      </c>
      <c r="AK83" s="69">
        <f>ROUND(H83*AF83,2)</f>
        <v>179670</v>
      </c>
      <c r="AL83" s="238">
        <f t="shared" si="207"/>
        <v>0</v>
      </c>
      <c r="AM83" s="238">
        <f t="shared" si="208"/>
        <v>0</v>
      </c>
      <c r="AN83" s="238">
        <f t="shared" si="209"/>
        <v>0</v>
      </c>
      <c r="AO83" s="238">
        <f t="shared" si="210"/>
        <v>179670</v>
      </c>
      <c r="AP83" s="251">
        <f t="shared" si="197"/>
        <v>0</v>
      </c>
      <c r="AQ83" s="251">
        <f t="shared" si="211"/>
        <v>0</v>
      </c>
      <c r="AR83" s="251">
        <f t="shared" si="212"/>
        <v>0</v>
      </c>
      <c r="AS83" s="251">
        <f t="shared" si="213"/>
        <v>179670</v>
      </c>
      <c r="AT83" s="241">
        <f>ROUND(S83*AF83,2)</f>
        <v>0</v>
      </c>
      <c r="AU83" s="242">
        <f>ROUND(T83*AF83,2)</f>
        <v>0</v>
      </c>
      <c r="AV83" s="241">
        <f>ROUND(U83*AF83,2)</f>
        <v>0</v>
      </c>
      <c r="AW83" s="241">
        <f>ROUND(V83*AF83,2)</f>
        <v>0</v>
      </c>
      <c r="AX83" s="241">
        <f>ROUND(W83*AF83,2)</f>
        <v>0</v>
      </c>
      <c r="AY83" s="241">
        <f>ROUND(X83*AF83,2)</f>
        <v>71676.350000000006</v>
      </c>
      <c r="AZ83" s="243">
        <f>ROUND(Y83*AF83,2)</f>
        <v>107993.65</v>
      </c>
      <c r="BA83" s="242">
        <f>ROUND(Z83*AF83,2)</f>
        <v>0</v>
      </c>
      <c r="BB83" s="242">
        <f>ROUND(AA83*AF83,2)</f>
        <v>0</v>
      </c>
      <c r="BC83" s="242">
        <f>ROUND(AB83*AF83,2)</f>
        <v>0</v>
      </c>
      <c r="BD83" s="242">
        <f t="shared" si="214"/>
        <v>0</v>
      </c>
      <c r="BE83" s="242"/>
      <c r="BF83" s="70">
        <f t="shared" si="215"/>
        <v>0</v>
      </c>
      <c r="BG83" s="1"/>
      <c r="BH83" s="1"/>
    </row>
    <row r="84" spans="1:62" ht="12.75" hidden="1" customHeight="1" x14ac:dyDescent="0.2">
      <c r="A84" s="65" t="s">
        <v>209</v>
      </c>
      <c r="B84" s="66" t="s">
        <v>210</v>
      </c>
      <c r="C84" s="151" t="s">
        <v>80</v>
      </c>
      <c r="D84" s="65">
        <v>710</v>
      </c>
      <c r="E84" s="274"/>
      <c r="F84" s="275"/>
      <c r="G84" s="276">
        <f t="shared" si="202"/>
        <v>0</v>
      </c>
      <c r="H84" s="276">
        <f>D84+G84</f>
        <v>710</v>
      </c>
      <c r="I84" s="277"/>
      <c r="J84" s="278"/>
      <c r="K84" s="153">
        <f t="shared" si="216"/>
        <v>0</v>
      </c>
      <c r="L84" s="154">
        <f t="shared" si="217"/>
        <v>710</v>
      </c>
      <c r="M84" s="279"/>
      <c r="N84" s="280"/>
      <c r="O84" s="280"/>
      <c r="P84" s="155">
        <f t="shared" si="205"/>
        <v>0</v>
      </c>
      <c r="Q84" s="156">
        <f t="shared" si="206"/>
        <v>710</v>
      </c>
      <c r="R84" s="280"/>
      <c r="S84" s="187"/>
      <c r="T84" s="187"/>
      <c r="U84" s="187"/>
      <c r="V84" s="187"/>
      <c r="W84" s="187">
        <v>0</v>
      </c>
      <c r="X84" s="187">
        <v>299.2</v>
      </c>
      <c r="Y84" s="187">
        <v>410.8</v>
      </c>
      <c r="Z84" s="187"/>
      <c r="AA84" s="187"/>
      <c r="AB84" s="187"/>
      <c r="AC84" s="306"/>
      <c r="AD84" s="306"/>
      <c r="AE84" s="67">
        <f t="shared" si="192"/>
        <v>0</v>
      </c>
      <c r="AF84" s="315">
        <v>54.41</v>
      </c>
      <c r="AG84" s="70">
        <f>ROUND(D84*AF84,2)</f>
        <v>38631.1</v>
      </c>
      <c r="AH84" s="152">
        <f>ROUND(E84*AF84,2)</f>
        <v>0</v>
      </c>
      <c r="AI84" s="68">
        <f>ROUND(F84*AF84,2)</f>
        <v>0</v>
      </c>
      <c r="AJ84" s="69">
        <f>ROUND(G84*AF84,2)</f>
        <v>0</v>
      </c>
      <c r="AK84" s="69">
        <f>ROUND(H84*AF84,2)</f>
        <v>38631.1</v>
      </c>
      <c r="AL84" s="238">
        <f t="shared" si="207"/>
        <v>0</v>
      </c>
      <c r="AM84" s="238">
        <f t="shared" si="208"/>
        <v>0</v>
      </c>
      <c r="AN84" s="238">
        <f t="shared" si="209"/>
        <v>0</v>
      </c>
      <c r="AO84" s="238">
        <f t="shared" si="210"/>
        <v>38631.1</v>
      </c>
      <c r="AP84" s="251">
        <f t="shared" si="197"/>
        <v>0</v>
      </c>
      <c r="AQ84" s="251">
        <f t="shared" si="211"/>
        <v>0</v>
      </c>
      <c r="AR84" s="251">
        <f t="shared" si="212"/>
        <v>0</v>
      </c>
      <c r="AS84" s="251">
        <f t="shared" si="213"/>
        <v>38631.1</v>
      </c>
      <c r="AT84" s="241">
        <f>ROUND(S84*AF84,2)</f>
        <v>0</v>
      </c>
      <c r="AU84" s="242">
        <f>ROUND(T84*AF84,2)</f>
        <v>0</v>
      </c>
      <c r="AV84" s="241">
        <f>ROUND(U84*AF84,2)</f>
        <v>0</v>
      </c>
      <c r="AW84" s="241">
        <f>ROUND(V84*AF84,2)</f>
        <v>0</v>
      </c>
      <c r="AX84" s="241">
        <f>ROUND(W84*AF84,2)</f>
        <v>0</v>
      </c>
      <c r="AY84" s="241">
        <f>ROUND(X84*AF84,2)</f>
        <v>16279.47</v>
      </c>
      <c r="AZ84" s="243">
        <f>ROUND(Y84*AF84,2)</f>
        <v>22351.63</v>
      </c>
      <c r="BA84" s="242">
        <f>ROUND(Z84*AF84,2)</f>
        <v>0</v>
      </c>
      <c r="BB84" s="242">
        <f>ROUND(AA84*AF84,2)</f>
        <v>0</v>
      </c>
      <c r="BC84" s="242">
        <f>ROUND(AB84*AF84,2)</f>
        <v>0</v>
      </c>
      <c r="BD84" s="242">
        <f t="shared" si="214"/>
        <v>0</v>
      </c>
      <c r="BE84" s="242"/>
      <c r="BF84" s="70">
        <f t="shared" si="215"/>
        <v>0</v>
      </c>
      <c r="BG84" s="1"/>
      <c r="BH84" s="1"/>
    </row>
    <row r="85" spans="1:62" ht="12.75" hidden="1" customHeight="1" x14ac:dyDescent="0.2">
      <c r="A85" s="57" t="s">
        <v>211</v>
      </c>
      <c r="B85" s="58" t="s">
        <v>212</v>
      </c>
      <c r="C85" s="149"/>
      <c r="D85" s="64"/>
      <c r="E85" s="286"/>
      <c r="F85" s="287"/>
      <c r="G85" s="184"/>
      <c r="H85" s="184"/>
      <c r="I85" s="184"/>
      <c r="J85" s="184"/>
      <c r="K85" s="184"/>
      <c r="L85" s="184"/>
      <c r="M85" s="282"/>
      <c r="N85" s="282"/>
      <c r="O85" s="282"/>
      <c r="P85" s="282"/>
      <c r="Q85" s="282"/>
      <c r="R85" s="282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305"/>
      <c r="AD85" s="305"/>
      <c r="AE85" s="59"/>
      <c r="AF85" s="305"/>
      <c r="AG85" s="63">
        <f>SUM(AG86:AG87)</f>
        <v>332216.5</v>
      </c>
      <c r="AH85" s="150"/>
      <c r="AI85" s="61"/>
      <c r="AJ85" s="59"/>
      <c r="AK85" s="59">
        <f t="shared" ref="AK85:BF85" si="218">SUM(AK86:AK87)</f>
        <v>332216.5</v>
      </c>
      <c r="AL85" s="59"/>
      <c r="AM85" s="59"/>
      <c r="AN85" s="59"/>
      <c r="AO85" s="59">
        <f t="shared" si="218"/>
        <v>332216.5</v>
      </c>
      <c r="AP85" s="59"/>
      <c r="AQ85" s="59"/>
      <c r="AR85" s="59"/>
      <c r="AS85" s="59">
        <f t="shared" si="218"/>
        <v>351790.86</v>
      </c>
      <c r="AT85" s="62">
        <f t="shared" si="218"/>
        <v>0</v>
      </c>
      <c r="AU85" s="62">
        <f t="shared" si="218"/>
        <v>0</v>
      </c>
      <c r="AV85" s="60">
        <f t="shared" si="218"/>
        <v>0</v>
      </c>
      <c r="AW85" s="60">
        <f t="shared" si="218"/>
        <v>0</v>
      </c>
      <c r="AX85" s="60">
        <f t="shared" si="218"/>
        <v>0</v>
      </c>
      <c r="AY85" s="60">
        <f t="shared" si="218"/>
        <v>0</v>
      </c>
      <c r="AZ85" s="59">
        <f t="shared" si="218"/>
        <v>0</v>
      </c>
      <c r="BA85" s="63">
        <f t="shared" si="218"/>
        <v>313447.2</v>
      </c>
      <c r="BB85" s="63">
        <f t="shared" si="218"/>
        <v>12868.8</v>
      </c>
      <c r="BC85" s="63">
        <f t="shared" si="218"/>
        <v>19574.36</v>
      </c>
      <c r="BD85" s="63">
        <f t="shared" si="218"/>
        <v>5900.5</v>
      </c>
      <c r="BE85" s="63"/>
      <c r="BF85" s="63">
        <f t="shared" si="218"/>
        <v>0</v>
      </c>
      <c r="BG85" s="1"/>
      <c r="BH85" s="1"/>
    </row>
    <row r="86" spans="1:62" ht="25.5" hidden="1" customHeight="1" x14ac:dyDescent="0.2">
      <c r="A86" s="65" t="s">
        <v>213</v>
      </c>
      <c r="B86" s="66" t="s">
        <v>214</v>
      </c>
      <c r="C86" s="151" t="s">
        <v>80</v>
      </c>
      <c r="D86" s="65">
        <v>710</v>
      </c>
      <c r="E86" s="274"/>
      <c r="F86" s="275"/>
      <c r="G86" s="276">
        <f t="shared" ref="G86:G87" si="219">E86-F86</f>
        <v>0</v>
      </c>
      <c r="H86" s="276">
        <f>D86+G86</f>
        <v>710</v>
      </c>
      <c r="I86" s="277"/>
      <c r="J86" s="278"/>
      <c r="K86" s="153">
        <f t="shared" ref="K86" si="220">I86-J86</f>
        <v>0</v>
      </c>
      <c r="L86" s="154">
        <f t="shared" ref="L86" si="221">H86+K86</f>
        <v>710</v>
      </c>
      <c r="M86" s="279"/>
      <c r="N86" s="280">
        <v>42.59</v>
      </c>
      <c r="O86" s="280"/>
      <c r="P86" s="155">
        <f t="shared" ref="P86:P87" si="222">N86-O86</f>
        <v>42.59</v>
      </c>
      <c r="Q86" s="156">
        <f t="shared" ref="Q86:Q87" si="223">L86+P86</f>
        <v>752.59</v>
      </c>
      <c r="R86" s="280"/>
      <c r="S86" s="187"/>
      <c r="T86" s="187"/>
      <c r="U86" s="187"/>
      <c r="V86" s="187"/>
      <c r="W86" s="187"/>
      <c r="X86" s="187"/>
      <c r="Y86" s="187">
        <v>0</v>
      </c>
      <c r="Z86" s="187">
        <v>682</v>
      </c>
      <c r="AA86" s="187">
        <v>28</v>
      </c>
      <c r="AB86" s="187">
        <v>42.59</v>
      </c>
      <c r="AC86" s="306"/>
      <c r="AD86" s="306"/>
      <c r="AE86" s="67">
        <f t="shared" si="192"/>
        <v>2.8421709430404007E-14</v>
      </c>
      <c r="AF86" s="315">
        <v>459.6</v>
      </c>
      <c r="AG86" s="70">
        <f>ROUND(D86*AF86,2)</f>
        <v>326316</v>
      </c>
      <c r="AH86" s="152">
        <f>ROUND(E86*AF86,2)</f>
        <v>0</v>
      </c>
      <c r="AI86" s="68">
        <f>ROUND(F86*AF86,2)</f>
        <v>0</v>
      </c>
      <c r="AJ86" s="69">
        <f>ROUND(G86*AF86,2)</f>
        <v>0</v>
      </c>
      <c r="AK86" s="69">
        <f>ROUND(H86*AF86,2)</f>
        <v>326316</v>
      </c>
      <c r="AL86" s="238">
        <f t="shared" ref="AL86:AL87" si="224">ROUND(I86*AF86,2)</f>
        <v>0</v>
      </c>
      <c r="AM86" s="238">
        <f t="shared" ref="AM86:AM87" si="225">ROUND(J86*AF86,2)</f>
        <v>0</v>
      </c>
      <c r="AN86" s="238">
        <f t="shared" ref="AN86:AN87" si="226">ROUND(K86*AF86,2)</f>
        <v>0</v>
      </c>
      <c r="AO86" s="238">
        <f t="shared" ref="AO86:AO87" si="227">ROUND(L86*AF86,2)</f>
        <v>326316</v>
      </c>
      <c r="AP86" s="251">
        <f t="shared" si="197"/>
        <v>19574.36</v>
      </c>
      <c r="AQ86" s="251">
        <f t="shared" ref="AQ86:AQ87" si="228">ROUND(O86*AF86,2)</f>
        <v>0</v>
      </c>
      <c r="AR86" s="251">
        <f t="shared" ref="AR86:AR87" si="229">ROUND(P86*AF86,2)</f>
        <v>19574.36</v>
      </c>
      <c r="AS86" s="251">
        <f t="shared" ref="AS86:AS87" si="230">ROUND(Q86*AF86,2)</f>
        <v>345890.36</v>
      </c>
      <c r="AT86" s="242">
        <f>ROUND(S86*AF86,2)</f>
        <v>0</v>
      </c>
      <c r="AU86" s="242">
        <f>ROUND(T86*AF86,2)</f>
        <v>0</v>
      </c>
      <c r="AV86" s="241">
        <f>ROUND(U86*AF86,2)</f>
        <v>0</v>
      </c>
      <c r="AW86" s="241">
        <f>ROUND(V86*AF86,2)</f>
        <v>0</v>
      </c>
      <c r="AX86" s="241">
        <f>ROUND(W86*AF86,2)</f>
        <v>0</v>
      </c>
      <c r="AY86" s="241">
        <f>ROUND(X86*AF86,2)</f>
        <v>0</v>
      </c>
      <c r="AZ86" s="243">
        <f>ROUND(Y86*AF86,2)</f>
        <v>0</v>
      </c>
      <c r="BA86" s="242">
        <f>ROUND(Z86*AF86,2)</f>
        <v>313447.2</v>
      </c>
      <c r="BB86" s="242">
        <f>ROUND(AA86*AF86,2)</f>
        <v>12868.8</v>
      </c>
      <c r="BC86" s="242">
        <f>ROUND(AB86*AF86,2)</f>
        <v>19574.36</v>
      </c>
      <c r="BD86" s="242">
        <f t="shared" si="214"/>
        <v>0</v>
      </c>
      <c r="BE86" s="242"/>
      <c r="BF86" s="70">
        <f t="shared" ref="BF86:BF87" si="231">ROUND(AE86*AF86,2)</f>
        <v>0</v>
      </c>
      <c r="BG86" s="1"/>
      <c r="BH86" s="1"/>
    </row>
    <row r="87" spans="1:62" ht="38.25" customHeight="1" x14ac:dyDescent="0.2">
      <c r="A87" s="65" t="s">
        <v>215</v>
      </c>
      <c r="B87" s="66" t="s">
        <v>216</v>
      </c>
      <c r="C87" s="151" t="s">
        <v>87</v>
      </c>
      <c r="D87" s="65">
        <v>5</v>
      </c>
      <c r="E87" s="274"/>
      <c r="F87" s="275"/>
      <c r="G87" s="276">
        <f t="shared" si="219"/>
        <v>0</v>
      </c>
      <c r="H87" s="276">
        <f>D87+G87</f>
        <v>5</v>
      </c>
      <c r="I87" s="277"/>
      <c r="J87" s="278"/>
      <c r="K87" s="153">
        <f t="shared" ref="K87" si="232">I87-J87</f>
        <v>0</v>
      </c>
      <c r="L87" s="154">
        <f t="shared" ref="L87" si="233">H87+K87</f>
        <v>5</v>
      </c>
      <c r="M87" s="279"/>
      <c r="N87" s="280"/>
      <c r="O87" s="280"/>
      <c r="P87" s="155">
        <f t="shared" si="222"/>
        <v>0</v>
      </c>
      <c r="Q87" s="156">
        <f t="shared" si="223"/>
        <v>5</v>
      </c>
      <c r="R87" s="280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448">
        <v>5</v>
      </c>
      <c r="AD87" s="306"/>
      <c r="AE87" s="67">
        <f t="shared" si="192"/>
        <v>0</v>
      </c>
      <c r="AF87" s="315">
        <v>1180.0999999999999</v>
      </c>
      <c r="AG87" s="70">
        <f>ROUND(D87*AF87,2)</f>
        <v>5900.5</v>
      </c>
      <c r="AH87" s="152">
        <f>ROUND(E87*AF87,2)</f>
        <v>0</v>
      </c>
      <c r="AI87" s="68">
        <f>ROUND(F87*AF87,2)</f>
        <v>0</v>
      </c>
      <c r="AJ87" s="69">
        <f>ROUND(G87*AF87,2)</f>
        <v>0</v>
      </c>
      <c r="AK87" s="69">
        <f>ROUND(H87*AF87,2)</f>
        <v>5900.5</v>
      </c>
      <c r="AL87" s="238">
        <f t="shared" si="224"/>
        <v>0</v>
      </c>
      <c r="AM87" s="238">
        <f t="shared" si="225"/>
        <v>0</v>
      </c>
      <c r="AN87" s="238">
        <f t="shared" si="226"/>
        <v>0</v>
      </c>
      <c r="AO87" s="238">
        <f t="shared" si="227"/>
        <v>5900.5</v>
      </c>
      <c r="AP87" s="251">
        <f t="shared" si="197"/>
        <v>0</v>
      </c>
      <c r="AQ87" s="251">
        <f t="shared" si="228"/>
        <v>0</v>
      </c>
      <c r="AR87" s="251">
        <f t="shared" si="229"/>
        <v>0</v>
      </c>
      <c r="AS87" s="251">
        <f t="shared" si="230"/>
        <v>5900.5</v>
      </c>
      <c r="AT87" s="242">
        <f>ROUND(S87*AF87,2)</f>
        <v>0</v>
      </c>
      <c r="AU87" s="242">
        <f>ROUND(T87*AF87,2)</f>
        <v>0</v>
      </c>
      <c r="AV87" s="241">
        <f>ROUND(U87*AF87,2)</f>
        <v>0</v>
      </c>
      <c r="AW87" s="241">
        <f>ROUND(V87*AF87,2)</f>
        <v>0</v>
      </c>
      <c r="AX87" s="241">
        <f>ROUND(W87*AF87,2)</f>
        <v>0</v>
      </c>
      <c r="AY87" s="241">
        <f>ROUND(X87*AF87,2)</f>
        <v>0</v>
      </c>
      <c r="AZ87" s="243">
        <f>ROUND(Y87*AF87,2)</f>
        <v>0</v>
      </c>
      <c r="BA87" s="242">
        <f>ROUND(Z87*AF87,2)</f>
        <v>0</v>
      </c>
      <c r="BB87" s="242">
        <f>ROUND(AA87*AF87,2)</f>
        <v>0</v>
      </c>
      <c r="BC87" s="242">
        <f>ROUND(AB87*AF87,2)</f>
        <v>0</v>
      </c>
      <c r="BD87" s="242">
        <f t="shared" si="214"/>
        <v>5900.5</v>
      </c>
      <c r="BE87" s="242"/>
      <c r="BF87" s="70">
        <f t="shared" si="231"/>
        <v>0</v>
      </c>
      <c r="BG87" s="1"/>
      <c r="BH87" s="1"/>
    </row>
    <row r="88" spans="1:62" ht="12.75" hidden="1" customHeight="1" x14ac:dyDescent="0.2">
      <c r="A88" s="57" t="s">
        <v>217</v>
      </c>
      <c r="B88" s="58" t="s">
        <v>218</v>
      </c>
      <c r="C88" s="149"/>
      <c r="D88" s="64"/>
      <c r="E88" s="286"/>
      <c r="F88" s="287"/>
      <c r="G88" s="184"/>
      <c r="H88" s="184"/>
      <c r="I88" s="184"/>
      <c r="J88" s="184"/>
      <c r="K88" s="184"/>
      <c r="L88" s="184"/>
      <c r="M88" s="282"/>
      <c r="N88" s="282"/>
      <c r="O88" s="282"/>
      <c r="P88" s="282"/>
      <c r="Q88" s="282"/>
      <c r="R88" s="282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305"/>
      <c r="AD88" s="305"/>
      <c r="AE88" s="59"/>
      <c r="AF88" s="305"/>
      <c r="AG88" s="63">
        <f>SUM(AG89:AG98)</f>
        <v>237701.35</v>
      </c>
      <c r="AH88" s="150"/>
      <c r="AI88" s="61"/>
      <c r="AJ88" s="59"/>
      <c r="AK88" s="59">
        <f t="shared" ref="AK88:BA88" si="234">SUM(AK89:AK98)</f>
        <v>237701.35</v>
      </c>
      <c r="AL88" s="59"/>
      <c r="AM88" s="59"/>
      <c r="AN88" s="59"/>
      <c r="AO88" s="59">
        <f t="shared" si="234"/>
        <v>277467.37</v>
      </c>
      <c r="AP88" s="59"/>
      <c r="AQ88" s="59"/>
      <c r="AR88" s="59"/>
      <c r="AS88" s="59">
        <f>SUM(AS89:AS103)</f>
        <v>288201.7</v>
      </c>
      <c r="AT88" s="62">
        <f t="shared" si="234"/>
        <v>0</v>
      </c>
      <c r="AU88" s="62">
        <f t="shared" si="234"/>
        <v>0</v>
      </c>
      <c r="AV88" s="60">
        <f t="shared" si="234"/>
        <v>0</v>
      </c>
      <c r="AW88" s="60">
        <f t="shared" si="234"/>
        <v>0</v>
      </c>
      <c r="AX88" s="60">
        <f t="shared" si="234"/>
        <v>0</v>
      </c>
      <c r="AY88" s="60">
        <f t="shared" si="234"/>
        <v>1310.7</v>
      </c>
      <c r="AZ88" s="59">
        <f t="shared" si="234"/>
        <v>0</v>
      </c>
      <c r="BA88" s="63">
        <f t="shared" si="234"/>
        <v>40002.239999999998</v>
      </c>
      <c r="BB88" s="63">
        <f>SUM(BB89:BB103)</f>
        <v>93430.42</v>
      </c>
      <c r="BC88" s="63">
        <f>SUM(BC89:BC103)</f>
        <v>125547.71999999999</v>
      </c>
      <c r="BD88" s="63">
        <f>SUM(BD89:BD103)</f>
        <v>20142.7</v>
      </c>
      <c r="BE88" s="63"/>
      <c r="BF88" s="63">
        <f>SUM(BF89:BF103)</f>
        <v>7767.9199999999992</v>
      </c>
      <c r="BG88" s="1"/>
      <c r="BH88" s="1"/>
    </row>
    <row r="89" spans="1:62" ht="12.75" hidden="1" customHeight="1" x14ac:dyDescent="0.2">
      <c r="A89" s="65" t="s">
        <v>219</v>
      </c>
      <c r="B89" s="66" t="s">
        <v>220</v>
      </c>
      <c r="C89" s="151" t="s">
        <v>115</v>
      </c>
      <c r="D89" s="65">
        <v>107</v>
      </c>
      <c r="E89" s="274"/>
      <c r="F89" s="275"/>
      <c r="G89" s="276">
        <f t="shared" ref="G89:G98" si="235">E89-F89</f>
        <v>0</v>
      </c>
      <c r="H89" s="276">
        <f t="shared" ref="H89:H98" si="236">D89+G89</f>
        <v>107</v>
      </c>
      <c r="I89" s="277"/>
      <c r="J89" s="278"/>
      <c r="K89" s="153">
        <f t="shared" ref="K89" si="237">I89-J89</f>
        <v>0</v>
      </c>
      <c r="L89" s="154">
        <f t="shared" ref="L89" si="238">H89+K89</f>
        <v>107</v>
      </c>
      <c r="M89" s="279"/>
      <c r="N89" s="280"/>
      <c r="O89" s="280"/>
      <c r="P89" s="155">
        <f t="shared" ref="P89:P90" si="239">N89-O89</f>
        <v>0</v>
      </c>
      <c r="Q89" s="156">
        <f t="shared" ref="Q89:Q90" si="240">L89+P89</f>
        <v>107</v>
      </c>
      <c r="R89" s="280"/>
      <c r="S89" s="187"/>
      <c r="T89" s="187"/>
      <c r="U89" s="187"/>
      <c r="V89" s="187"/>
      <c r="W89" s="187"/>
      <c r="X89" s="187">
        <v>85</v>
      </c>
      <c r="Y89" s="187"/>
      <c r="Z89" s="187">
        <v>22</v>
      </c>
      <c r="AA89" s="187"/>
      <c r="AB89" s="187"/>
      <c r="AC89" s="306"/>
      <c r="AD89" s="306"/>
      <c r="AE89" s="67">
        <f t="shared" si="192"/>
        <v>0</v>
      </c>
      <c r="AF89" s="315">
        <v>15.42</v>
      </c>
      <c r="AG89" s="70">
        <f t="shared" ref="AG89:AG98" si="241">ROUND(D89*AF89,2)</f>
        <v>1649.94</v>
      </c>
      <c r="AH89" s="152">
        <f t="shared" ref="AH89:AH103" si="242">ROUND(E89*AF89,2)</f>
        <v>0</v>
      </c>
      <c r="AI89" s="68">
        <f t="shared" ref="AI89:AI103" si="243">ROUND(F89*AF89,2)</f>
        <v>0</v>
      </c>
      <c r="AJ89" s="69">
        <f t="shared" ref="AJ89:AJ98" si="244">ROUND(G89*AF89,2)</f>
        <v>0</v>
      </c>
      <c r="AK89" s="69">
        <f t="shared" ref="AK89:AK98" si="245">ROUND(H89*AF89,2)</f>
        <v>1649.94</v>
      </c>
      <c r="AL89" s="238">
        <f t="shared" ref="AL89" si="246">ROUND(I89*AF89,2)</f>
        <v>0</v>
      </c>
      <c r="AM89" s="238">
        <f t="shared" ref="AM89" si="247">ROUND(J89*AF89,2)</f>
        <v>0</v>
      </c>
      <c r="AN89" s="238">
        <f t="shared" ref="AN89" si="248">ROUND(K89*AF89,2)</f>
        <v>0</v>
      </c>
      <c r="AO89" s="238">
        <f t="shared" ref="AO89" si="249">ROUND(L89*AF89,2)</f>
        <v>1649.94</v>
      </c>
      <c r="AP89" s="251">
        <f t="shared" si="197"/>
        <v>0</v>
      </c>
      <c r="AQ89" s="251">
        <f t="shared" ref="AQ89" si="250">ROUND(O89*AF89,2)</f>
        <v>0</v>
      </c>
      <c r="AR89" s="251">
        <f t="shared" ref="AR89" si="251">ROUND(P89*AF89,2)</f>
        <v>0</v>
      </c>
      <c r="AS89" s="251">
        <f t="shared" ref="AS89" si="252">ROUND(Q89*AF89,2)</f>
        <v>1649.94</v>
      </c>
      <c r="AT89" s="241">
        <f t="shared" ref="AT89:AT103" si="253">ROUND(S89*AF89,2)</f>
        <v>0</v>
      </c>
      <c r="AU89" s="242">
        <f t="shared" ref="AU89:AU103" si="254">ROUND(T89*AF89,2)</f>
        <v>0</v>
      </c>
      <c r="AV89" s="241">
        <f t="shared" ref="AV89:AV103" si="255">ROUND(U89*AF89,2)</f>
        <v>0</v>
      </c>
      <c r="AW89" s="241">
        <f t="shared" ref="AW89:AW103" si="256">ROUND(V89*AF89,2)</f>
        <v>0</v>
      </c>
      <c r="AX89" s="241">
        <f t="shared" ref="AX89:AX103" si="257">ROUND(W89*AF89,2)</f>
        <v>0</v>
      </c>
      <c r="AY89" s="241">
        <f t="shared" ref="AY89:AY103" si="258">ROUND(X89*AF89,2)</f>
        <v>1310.7</v>
      </c>
      <c r="AZ89" s="243">
        <f t="shared" ref="AZ89:AZ103" si="259">ROUND(Y89*AF89,2)</f>
        <v>0</v>
      </c>
      <c r="BA89" s="242">
        <f t="shared" ref="BA89:BA103" si="260">ROUND(Z89*AF89,2)</f>
        <v>339.24</v>
      </c>
      <c r="BB89" s="242">
        <f t="shared" ref="BB89:BB103" si="261">ROUND(AA89*AF89,2)</f>
        <v>0</v>
      </c>
      <c r="BC89" s="242">
        <f t="shared" ref="BC89:BC103" si="262">ROUND(AB89*AF89,2)</f>
        <v>0</v>
      </c>
      <c r="BD89" s="242">
        <f t="shared" si="214"/>
        <v>0</v>
      </c>
      <c r="BE89" s="242"/>
      <c r="BF89" s="70">
        <f t="shared" ref="BF89:BF103" si="263">ROUND(AE89*AF89,2)</f>
        <v>0</v>
      </c>
      <c r="BG89" s="1"/>
      <c r="BH89" s="1"/>
    </row>
    <row r="90" spans="1:62" ht="38.25" customHeight="1" x14ac:dyDescent="0.2">
      <c r="A90" s="65" t="s">
        <v>221</v>
      </c>
      <c r="B90" s="66" t="s">
        <v>222</v>
      </c>
      <c r="C90" s="151" t="s">
        <v>115</v>
      </c>
      <c r="D90" s="65">
        <v>107</v>
      </c>
      <c r="E90" s="274"/>
      <c r="F90" s="275"/>
      <c r="G90" s="276">
        <f t="shared" si="235"/>
        <v>0</v>
      </c>
      <c r="H90" s="276">
        <f t="shared" si="236"/>
        <v>107</v>
      </c>
      <c r="I90" s="277"/>
      <c r="J90" s="278"/>
      <c r="K90" s="153">
        <f t="shared" ref="K90:K98" si="264">I90-J90</f>
        <v>0</v>
      </c>
      <c r="L90" s="154">
        <f t="shared" ref="L90:L98" si="265">H90+K90</f>
        <v>107</v>
      </c>
      <c r="M90" s="279"/>
      <c r="N90" s="280"/>
      <c r="O90" s="280"/>
      <c r="P90" s="155">
        <f t="shared" si="239"/>
        <v>0</v>
      </c>
      <c r="Q90" s="156">
        <f t="shared" si="240"/>
        <v>107</v>
      </c>
      <c r="R90" s="280"/>
      <c r="S90" s="187"/>
      <c r="T90" s="187"/>
      <c r="U90" s="187"/>
      <c r="V90" s="187"/>
      <c r="W90" s="187"/>
      <c r="X90" s="187"/>
      <c r="Y90" s="187"/>
      <c r="Z90" s="187"/>
      <c r="AA90" s="187">
        <v>40</v>
      </c>
      <c r="AB90" s="187">
        <v>57</v>
      </c>
      <c r="AC90" s="306">
        <v>10</v>
      </c>
      <c r="AD90" s="306"/>
      <c r="AE90" s="67">
        <f t="shared" si="192"/>
        <v>0</v>
      </c>
      <c r="AF90" s="315">
        <v>2014.27</v>
      </c>
      <c r="AG90" s="70">
        <f t="shared" si="241"/>
        <v>215526.89</v>
      </c>
      <c r="AH90" s="152">
        <f t="shared" si="242"/>
        <v>0</v>
      </c>
      <c r="AI90" s="68">
        <f t="shared" si="243"/>
        <v>0</v>
      </c>
      <c r="AJ90" s="69">
        <f t="shared" si="244"/>
        <v>0</v>
      </c>
      <c r="AK90" s="69">
        <f t="shared" si="245"/>
        <v>215526.89</v>
      </c>
      <c r="AL90" s="238">
        <f t="shared" ref="AL90:AL103" si="266">ROUND(I90*AF90,2)</f>
        <v>0</v>
      </c>
      <c r="AM90" s="238">
        <f t="shared" ref="AM90:AM103" si="267">ROUND(J90*AF90,2)</f>
        <v>0</v>
      </c>
      <c r="AN90" s="238">
        <f t="shared" ref="AN90:AN98" si="268">ROUND(K90*AF90,2)</f>
        <v>0</v>
      </c>
      <c r="AO90" s="238">
        <f t="shared" ref="AO90:AO98" si="269">ROUND(L90*AF90,2)</f>
        <v>215526.89</v>
      </c>
      <c r="AP90" s="251">
        <f t="shared" si="197"/>
        <v>0</v>
      </c>
      <c r="AQ90" s="251">
        <f t="shared" ref="AQ90:AQ98" si="270">ROUND(O90*AF90,2)</f>
        <v>0</v>
      </c>
      <c r="AR90" s="251">
        <f t="shared" ref="AR90:AR98" si="271">ROUND(P90*AF90,2)</f>
        <v>0</v>
      </c>
      <c r="AS90" s="251">
        <f t="shared" ref="AS90:AS99" si="272">ROUND(Q90*AF90,2)</f>
        <v>215526.89</v>
      </c>
      <c r="AT90" s="241">
        <f t="shared" si="253"/>
        <v>0</v>
      </c>
      <c r="AU90" s="242">
        <f t="shared" si="254"/>
        <v>0</v>
      </c>
      <c r="AV90" s="241">
        <f t="shared" si="255"/>
        <v>0</v>
      </c>
      <c r="AW90" s="241">
        <f t="shared" si="256"/>
        <v>0</v>
      </c>
      <c r="AX90" s="241">
        <f t="shared" si="257"/>
        <v>0</v>
      </c>
      <c r="AY90" s="241">
        <f t="shared" si="258"/>
        <v>0</v>
      </c>
      <c r="AZ90" s="243">
        <f t="shared" si="259"/>
        <v>0</v>
      </c>
      <c r="BA90" s="242">
        <f t="shared" si="260"/>
        <v>0</v>
      </c>
      <c r="BB90" s="242">
        <f t="shared" si="261"/>
        <v>80570.8</v>
      </c>
      <c r="BC90" s="242">
        <f t="shared" si="262"/>
        <v>114813.39</v>
      </c>
      <c r="BD90" s="242">
        <f t="shared" si="214"/>
        <v>20142.7</v>
      </c>
      <c r="BE90" s="242"/>
      <c r="BF90" s="70">
        <f t="shared" si="263"/>
        <v>0</v>
      </c>
      <c r="BG90" s="1"/>
      <c r="BH90" s="1"/>
    </row>
    <row r="91" spans="1:62" ht="51" hidden="1" customHeight="1" x14ac:dyDescent="0.2">
      <c r="A91" s="65" t="s">
        <v>223</v>
      </c>
      <c r="B91" s="66" t="s">
        <v>224</v>
      </c>
      <c r="C91" s="151" t="s">
        <v>80</v>
      </c>
      <c r="D91" s="65">
        <v>12</v>
      </c>
      <c r="E91" s="274"/>
      <c r="F91" s="275"/>
      <c r="G91" s="276">
        <f t="shared" si="235"/>
        <v>0</v>
      </c>
      <c r="H91" s="276">
        <f t="shared" si="236"/>
        <v>12</v>
      </c>
      <c r="I91" s="277"/>
      <c r="J91" s="278"/>
      <c r="K91" s="153">
        <f t="shared" si="264"/>
        <v>0</v>
      </c>
      <c r="L91" s="154">
        <f t="shared" si="265"/>
        <v>12</v>
      </c>
      <c r="M91" s="279"/>
      <c r="N91" s="280"/>
      <c r="O91" s="280"/>
      <c r="P91" s="155">
        <f t="shared" ref="P91:P103" si="273">N91-O91</f>
        <v>0</v>
      </c>
      <c r="Q91" s="156">
        <f t="shared" ref="Q91:Q103" si="274">L91+P91</f>
        <v>12</v>
      </c>
      <c r="R91" s="280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306"/>
      <c r="AD91" s="306"/>
      <c r="AE91" s="67">
        <f t="shared" si="192"/>
        <v>12</v>
      </c>
      <c r="AF91" s="315">
        <v>462.95</v>
      </c>
      <c r="AG91" s="70">
        <f t="shared" si="241"/>
        <v>5555.4</v>
      </c>
      <c r="AH91" s="152">
        <f t="shared" si="242"/>
        <v>0</v>
      </c>
      <c r="AI91" s="68">
        <f t="shared" si="243"/>
        <v>0</v>
      </c>
      <c r="AJ91" s="69">
        <f t="shared" si="244"/>
        <v>0</v>
      </c>
      <c r="AK91" s="69">
        <f t="shared" si="245"/>
        <v>5555.4</v>
      </c>
      <c r="AL91" s="238">
        <f t="shared" si="266"/>
        <v>0</v>
      </c>
      <c r="AM91" s="238">
        <f t="shared" si="267"/>
        <v>0</v>
      </c>
      <c r="AN91" s="238">
        <f t="shared" si="268"/>
        <v>0</v>
      </c>
      <c r="AO91" s="238">
        <f t="shared" si="269"/>
        <v>5555.4</v>
      </c>
      <c r="AP91" s="251">
        <f t="shared" si="197"/>
        <v>0</v>
      </c>
      <c r="AQ91" s="251">
        <f t="shared" si="270"/>
        <v>0</v>
      </c>
      <c r="AR91" s="251">
        <f t="shared" si="271"/>
        <v>0</v>
      </c>
      <c r="AS91" s="251">
        <f t="shared" si="272"/>
        <v>5555.4</v>
      </c>
      <c r="AT91" s="241">
        <f t="shared" si="253"/>
        <v>0</v>
      </c>
      <c r="AU91" s="242">
        <f t="shared" si="254"/>
        <v>0</v>
      </c>
      <c r="AV91" s="241">
        <f t="shared" si="255"/>
        <v>0</v>
      </c>
      <c r="AW91" s="241">
        <f t="shared" si="256"/>
        <v>0</v>
      </c>
      <c r="AX91" s="241">
        <f t="shared" si="257"/>
        <v>0</v>
      </c>
      <c r="AY91" s="241">
        <f t="shared" si="258"/>
        <v>0</v>
      </c>
      <c r="AZ91" s="243">
        <f t="shared" si="259"/>
        <v>0</v>
      </c>
      <c r="BA91" s="242">
        <f t="shared" si="260"/>
        <v>0</v>
      </c>
      <c r="BB91" s="242">
        <f t="shared" si="261"/>
        <v>0</v>
      </c>
      <c r="BC91" s="242">
        <f t="shared" si="262"/>
        <v>0</v>
      </c>
      <c r="BD91" s="242">
        <f t="shared" si="214"/>
        <v>0</v>
      </c>
      <c r="BE91" s="242"/>
      <c r="BF91" s="70">
        <f t="shared" si="263"/>
        <v>5555.4</v>
      </c>
      <c r="BG91" s="1"/>
      <c r="BH91" s="1"/>
      <c r="BI91" s="333"/>
      <c r="BJ91" s="333"/>
    </row>
    <row r="92" spans="1:62" ht="25.5" hidden="1" customHeight="1" x14ac:dyDescent="0.2">
      <c r="A92" s="65" t="s">
        <v>225</v>
      </c>
      <c r="B92" s="66" t="s">
        <v>226</v>
      </c>
      <c r="C92" s="151" t="s">
        <v>80</v>
      </c>
      <c r="D92" s="65">
        <v>30</v>
      </c>
      <c r="E92" s="274"/>
      <c r="F92" s="275"/>
      <c r="G92" s="276">
        <f t="shared" si="235"/>
        <v>0</v>
      </c>
      <c r="H92" s="276">
        <f t="shared" si="236"/>
        <v>30</v>
      </c>
      <c r="I92" s="277">
        <v>565.9</v>
      </c>
      <c r="J92" s="278"/>
      <c r="K92" s="153">
        <f t="shared" si="264"/>
        <v>565.9</v>
      </c>
      <c r="L92" s="154">
        <f t="shared" si="265"/>
        <v>595.9</v>
      </c>
      <c r="M92" s="279" t="s">
        <v>422</v>
      </c>
      <c r="N92" s="280"/>
      <c r="O92" s="280"/>
      <c r="P92" s="155">
        <f t="shared" si="273"/>
        <v>0</v>
      </c>
      <c r="Q92" s="156">
        <f t="shared" si="274"/>
        <v>595.9</v>
      </c>
      <c r="R92" s="280"/>
      <c r="S92" s="187"/>
      <c r="T92" s="187"/>
      <c r="U92" s="187"/>
      <c r="V92" s="187"/>
      <c r="W92" s="187"/>
      <c r="X92" s="187"/>
      <c r="Y92" s="187"/>
      <c r="Z92" s="187">
        <v>450</v>
      </c>
      <c r="AA92" s="187">
        <v>145.9</v>
      </c>
      <c r="AB92" s="187"/>
      <c r="AC92" s="306"/>
      <c r="AD92" s="306"/>
      <c r="AE92" s="67">
        <f t="shared" si="192"/>
        <v>-2.8421709430404007E-14</v>
      </c>
      <c r="AF92" s="315">
        <v>5.16</v>
      </c>
      <c r="AG92" s="70">
        <f t="shared" si="241"/>
        <v>154.80000000000001</v>
      </c>
      <c r="AH92" s="152">
        <f t="shared" si="242"/>
        <v>0</v>
      </c>
      <c r="AI92" s="68">
        <f t="shared" si="243"/>
        <v>0</v>
      </c>
      <c r="AJ92" s="69">
        <f t="shared" si="244"/>
        <v>0</v>
      </c>
      <c r="AK92" s="69">
        <f t="shared" si="245"/>
        <v>154.80000000000001</v>
      </c>
      <c r="AL92" s="238">
        <f t="shared" si="266"/>
        <v>2920.04</v>
      </c>
      <c r="AM92" s="238">
        <f t="shared" si="267"/>
        <v>0</v>
      </c>
      <c r="AN92" s="238">
        <f t="shared" si="268"/>
        <v>2920.04</v>
      </c>
      <c r="AO92" s="238">
        <f t="shared" si="269"/>
        <v>3074.84</v>
      </c>
      <c r="AP92" s="251">
        <f t="shared" si="197"/>
        <v>0</v>
      </c>
      <c r="AQ92" s="251">
        <f t="shared" si="270"/>
        <v>0</v>
      </c>
      <c r="AR92" s="251">
        <f t="shared" si="271"/>
        <v>0</v>
      </c>
      <c r="AS92" s="251">
        <f t="shared" si="272"/>
        <v>3074.84</v>
      </c>
      <c r="AT92" s="241">
        <f t="shared" si="253"/>
        <v>0</v>
      </c>
      <c r="AU92" s="242">
        <f t="shared" si="254"/>
        <v>0</v>
      </c>
      <c r="AV92" s="241">
        <f t="shared" si="255"/>
        <v>0</v>
      </c>
      <c r="AW92" s="241">
        <f t="shared" si="256"/>
        <v>0</v>
      </c>
      <c r="AX92" s="241">
        <f t="shared" si="257"/>
        <v>0</v>
      </c>
      <c r="AY92" s="241">
        <f t="shared" si="258"/>
        <v>0</v>
      </c>
      <c r="AZ92" s="243">
        <f t="shared" si="259"/>
        <v>0</v>
      </c>
      <c r="BA92" s="242">
        <f t="shared" si="260"/>
        <v>2322</v>
      </c>
      <c r="BB92" s="242">
        <f t="shared" si="261"/>
        <v>752.84</v>
      </c>
      <c r="BC92" s="242">
        <f t="shared" si="262"/>
        <v>0</v>
      </c>
      <c r="BD92" s="242">
        <f t="shared" si="214"/>
        <v>0</v>
      </c>
      <c r="BE92" s="242"/>
      <c r="BF92" s="70">
        <f t="shared" si="263"/>
        <v>0</v>
      </c>
      <c r="BG92" s="1"/>
      <c r="BH92" s="1"/>
    </row>
    <row r="93" spans="1:62" ht="38.25" hidden="1" customHeight="1" x14ac:dyDescent="0.2">
      <c r="A93" s="65" t="s">
        <v>227</v>
      </c>
      <c r="B93" s="66" t="s">
        <v>228</v>
      </c>
      <c r="C93" s="151" t="s">
        <v>80</v>
      </c>
      <c r="D93" s="65">
        <v>30</v>
      </c>
      <c r="E93" s="274"/>
      <c r="F93" s="275"/>
      <c r="G93" s="276">
        <f t="shared" si="235"/>
        <v>0</v>
      </c>
      <c r="H93" s="276">
        <f t="shared" si="236"/>
        <v>30</v>
      </c>
      <c r="I93" s="277">
        <v>565.9</v>
      </c>
      <c r="J93" s="278"/>
      <c r="K93" s="153">
        <f t="shared" si="264"/>
        <v>565.9</v>
      </c>
      <c r="L93" s="154">
        <f t="shared" si="265"/>
        <v>595.9</v>
      </c>
      <c r="M93" s="279" t="s">
        <v>422</v>
      </c>
      <c r="N93" s="280"/>
      <c r="O93" s="280"/>
      <c r="P93" s="155">
        <f t="shared" si="273"/>
        <v>0</v>
      </c>
      <c r="Q93" s="156">
        <f t="shared" si="274"/>
        <v>595.9</v>
      </c>
      <c r="R93" s="280"/>
      <c r="S93" s="187"/>
      <c r="T93" s="187"/>
      <c r="U93" s="187"/>
      <c r="V93" s="187"/>
      <c r="W93" s="187"/>
      <c r="X93" s="187"/>
      <c r="Y93" s="187"/>
      <c r="Z93" s="187">
        <v>450</v>
      </c>
      <c r="AA93" s="187">
        <v>145.9</v>
      </c>
      <c r="AB93" s="187"/>
      <c r="AC93" s="306"/>
      <c r="AD93" s="306"/>
      <c r="AE93" s="67">
        <f t="shared" si="192"/>
        <v>-2.8421709430404007E-14</v>
      </c>
      <c r="AF93" s="315">
        <v>44.82</v>
      </c>
      <c r="AG93" s="70">
        <f t="shared" si="241"/>
        <v>1344.6</v>
      </c>
      <c r="AH93" s="152">
        <f t="shared" si="242"/>
        <v>0</v>
      </c>
      <c r="AI93" s="68">
        <f t="shared" si="243"/>
        <v>0</v>
      </c>
      <c r="AJ93" s="69">
        <f t="shared" si="244"/>
        <v>0</v>
      </c>
      <c r="AK93" s="69">
        <f t="shared" si="245"/>
        <v>1344.6</v>
      </c>
      <c r="AL93" s="238">
        <f t="shared" si="266"/>
        <v>25363.64</v>
      </c>
      <c r="AM93" s="238">
        <f t="shared" si="267"/>
        <v>0</v>
      </c>
      <c r="AN93" s="238">
        <f t="shared" si="268"/>
        <v>25363.64</v>
      </c>
      <c r="AO93" s="238">
        <f t="shared" si="269"/>
        <v>26708.240000000002</v>
      </c>
      <c r="AP93" s="251">
        <f t="shared" si="197"/>
        <v>0</v>
      </c>
      <c r="AQ93" s="251">
        <f t="shared" si="270"/>
        <v>0</v>
      </c>
      <c r="AR93" s="251">
        <f t="shared" si="271"/>
        <v>0</v>
      </c>
      <c r="AS93" s="251">
        <f t="shared" si="272"/>
        <v>26708.240000000002</v>
      </c>
      <c r="AT93" s="241">
        <f t="shared" si="253"/>
        <v>0</v>
      </c>
      <c r="AU93" s="242">
        <f t="shared" si="254"/>
        <v>0</v>
      </c>
      <c r="AV93" s="241">
        <f t="shared" si="255"/>
        <v>0</v>
      </c>
      <c r="AW93" s="241">
        <f t="shared" si="256"/>
        <v>0</v>
      </c>
      <c r="AX93" s="241">
        <f t="shared" si="257"/>
        <v>0</v>
      </c>
      <c r="AY93" s="241">
        <f t="shared" si="258"/>
        <v>0</v>
      </c>
      <c r="AZ93" s="243">
        <f t="shared" si="259"/>
        <v>0</v>
      </c>
      <c r="BA93" s="242">
        <f t="shared" si="260"/>
        <v>20169</v>
      </c>
      <c r="BB93" s="242">
        <f t="shared" si="261"/>
        <v>6539.24</v>
      </c>
      <c r="BC93" s="242">
        <f t="shared" si="262"/>
        <v>0</v>
      </c>
      <c r="BD93" s="242">
        <f t="shared" si="214"/>
        <v>0</v>
      </c>
      <c r="BE93" s="242"/>
      <c r="BF93" s="70">
        <f t="shared" si="263"/>
        <v>0</v>
      </c>
      <c r="BG93" s="1"/>
      <c r="BH93" s="1"/>
    </row>
    <row r="94" spans="1:62" ht="38.25" hidden="1" customHeight="1" x14ac:dyDescent="0.2">
      <c r="A94" s="65" t="s">
        <v>229</v>
      </c>
      <c r="B94" s="66" t="s">
        <v>230</v>
      </c>
      <c r="C94" s="151" t="s">
        <v>80</v>
      </c>
      <c r="D94" s="65">
        <v>295</v>
      </c>
      <c r="E94" s="274"/>
      <c r="F94" s="275"/>
      <c r="G94" s="276">
        <f t="shared" si="235"/>
        <v>0</v>
      </c>
      <c r="H94" s="276">
        <f t="shared" si="236"/>
        <v>295</v>
      </c>
      <c r="I94" s="277">
        <v>300.89999999999998</v>
      </c>
      <c r="J94" s="278"/>
      <c r="K94" s="153">
        <f t="shared" si="264"/>
        <v>300.89999999999998</v>
      </c>
      <c r="L94" s="154">
        <f t="shared" si="265"/>
        <v>595.9</v>
      </c>
      <c r="M94" s="279" t="s">
        <v>422</v>
      </c>
      <c r="N94" s="280"/>
      <c r="O94" s="280"/>
      <c r="P94" s="155">
        <f t="shared" si="273"/>
        <v>0</v>
      </c>
      <c r="Q94" s="156">
        <f t="shared" si="274"/>
        <v>595.9</v>
      </c>
      <c r="R94" s="280"/>
      <c r="S94" s="187"/>
      <c r="T94" s="187"/>
      <c r="U94" s="187"/>
      <c r="V94" s="187"/>
      <c r="W94" s="187"/>
      <c r="X94" s="187"/>
      <c r="Y94" s="187"/>
      <c r="Z94" s="187">
        <v>450</v>
      </c>
      <c r="AA94" s="187">
        <v>145.9</v>
      </c>
      <c r="AB94" s="187"/>
      <c r="AC94" s="306"/>
      <c r="AD94" s="306"/>
      <c r="AE94" s="67">
        <f t="shared" si="192"/>
        <v>-2.8421709430404007E-14</v>
      </c>
      <c r="AF94" s="315">
        <v>20.079999999999998</v>
      </c>
      <c r="AG94" s="70">
        <f t="shared" si="241"/>
        <v>5923.6</v>
      </c>
      <c r="AH94" s="152">
        <f t="shared" si="242"/>
        <v>0</v>
      </c>
      <c r="AI94" s="68">
        <f t="shared" si="243"/>
        <v>0</v>
      </c>
      <c r="AJ94" s="69">
        <f t="shared" si="244"/>
        <v>0</v>
      </c>
      <c r="AK94" s="69">
        <f t="shared" si="245"/>
        <v>5923.6</v>
      </c>
      <c r="AL94" s="238">
        <f t="shared" si="266"/>
        <v>6042.07</v>
      </c>
      <c r="AM94" s="238">
        <f t="shared" si="267"/>
        <v>0</v>
      </c>
      <c r="AN94" s="238">
        <f t="shared" si="268"/>
        <v>6042.07</v>
      </c>
      <c r="AO94" s="238">
        <f t="shared" si="269"/>
        <v>11965.67</v>
      </c>
      <c r="AP94" s="251">
        <f t="shared" si="197"/>
        <v>0</v>
      </c>
      <c r="AQ94" s="251">
        <f t="shared" si="270"/>
        <v>0</v>
      </c>
      <c r="AR94" s="251">
        <f t="shared" si="271"/>
        <v>0</v>
      </c>
      <c r="AS94" s="251">
        <f t="shared" si="272"/>
        <v>11965.67</v>
      </c>
      <c r="AT94" s="241">
        <f t="shared" si="253"/>
        <v>0</v>
      </c>
      <c r="AU94" s="242">
        <f t="shared" si="254"/>
        <v>0</v>
      </c>
      <c r="AV94" s="241">
        <f t="shared" si="255"/>
        <v>0</v>
      </c>
      <c r="AW94" s="241">
        <f t="shared" si="256"/>
        <v>0</v>
      </c>
      <c r="AX94" s="241">
        <f t="shared" si="257"/>
        <v>0</v>
      </c>
      <c r="AY94" s="241">
        <f t="shared" si="258"/>
        <v>0</v>
      </c>
      <c r="AZ94" s="243">
        <f t="shared" si="259"/>
        <v>0</v>
      </c>
      <c r="BA94" s="242">
        <f t="shared" si="260"/>
        <v>9036</v>
      </c>
      <c r="BB94" s="242">
        <f t="shared" si="261"/>
        <v>2929.67</v>
      </c>
      <c r="BC94" s="242">
        <f t="shared" si="262"/>
        <v>0</v>
      </c>
      <c r="BD94" s="242">
        <f t="shared" si="214"/>
        <v>0</v>
      </c>
      <c r="BE94" s="242"/>
      <c r="BF94" s="70">
        <f t="shared" si="263"/>
        <v>0</v>
      </c>
      <c r="BG94" s="1"/>
      <c r="BH94" s="1"/>
    </row>
    <row r="95" spans="1:62" ht="38.25" hidden="1" customHeight="1" x14ac:dyDescent="0.2">
      <c r="A95" s="65" t="s">
        <v>231</v>
      </c>
      <c r="B95" s="66" t="s">
        <v>232</v>
      </c>
      <c r="C95" s="151" t="s">
        <v>80</v>
      </c>
      <c r="D95" s="65">
        <v>295</v>
      </c>
      <c r="E95" s="274"/>
      <c r="F95" s="275"/>
      <c r="G95" s="276">
        <f t="shared" si="235"/>
        <v>0</v>
      </c>
      <c r="H95" s="276">
        <f t="shared" si="236"/>
        <v>295</v>
      </c>
      <c r="I95" s="277">
        <v>300.89999999999998</v>
      </c>
      <c r="J95" s="278"/>
      <c r="K95" s="153">
        <f t="shared" si="264"/>
        <v>300.89999999999998</v>
      </c>
      <c r="L95" s="154">
        <f t="shared" si="265"/>
        <v>595.9</v>
      </c>
      <c r="M95" s="279" t="s">
        <v>422</v>
      </c>
      <c r="N95" s="280"/>
      <c r="O95" s="280"/>
      <c r="P95" s="155">
        <f t="shared" si="273"/>
        <v>0</v>
      </c>
      <c r="Q95" s="156">
        <f t="shared" si="274"/>
        <v>595.9</v>
      </c>
      <c r="R95" s="280"/>
      <c r="S95" s="187"/>
      <c r="T95" s="187"/>
      <c r="U95" s="187"/>
      <c r="V95" s="187"/>
      <c r="W95" s="187"/>
      <c r="X95" s="187"/>
      <c r="Y95" s="187"/>
      <c r="Z95" s="187">
        <v>450</v>
      </c>
      <c r="AA95" s="187">
        <v>145.9</v>
      </c>
      <c r="AB95" s="187"/>
      <c r="AC95" s="306"/>
      <c r="AD95" s="306"/>
      <c r="AE95" s="67">
        <f t="shared" si="192"/>
        <v>-2.8421709430404007E-14</v>
      </c>
      <c r="AF95" s="315">
        <v>18.079999999999998</v>
      </c>
      <c r="AG95" s="70">
        <f t="shared" si="241"/>
        <v>5333.6</v>
      </c>
      <c r="AH95" s="152">
        <f t="shared" si="242"/>
        <v>0</v>
      </c>
      <c r="AI95" s="68">
        <f t="shared" si="243"/>
        <v>0</v>
      </c>
      <c r="AJ95" s="69">
        <f t="shared" si="244"/>
        <v>0</v>
      </c>
      <c r="AK95" s="69">
        <f t="shared" si="245"/>
        <v>5333.6</v>
      </c>
      <c r="AL95" s="238">
        <f t="shared" si="266"/>
        <v>5440.27</v>
      </c>
      <c r="AM95" s="238">
        <f t="shared" si="267"/>
        <v>0</v>
      </c>
      <c r="AN95" s="238">
        <f t="shared" si="268"/>
        <v>5440.27</v>
      </c>
      <c r="AO95" s="238">
        <f t="shared" si="269"/>
        <v>10773.87</v>
      </c>
      <c r="AP95" s="251">
        <f t="shared" si="197"/>
        <v>0</v>
      </c>
      <c r="AQ95" s="251">
        <f t="shared" si="270"/>
        <v>0</v>
      </c>
      <c r="AR95" s="251">
        <f t="shared" si="271"/>
        <v>0</v>
      </c>
      <c r="AS95" s="251">
        <f t="shared" si="272"/>
        <v>10773.87</v>
      </c>
      <c r="AT95" s="241">
        <f t="shared" si="253"/>
        <v>0</v>
      </c>
      <c r="AU95" s="242">
        <f t="shared" si="254"/>
        <v>0</v>
      </c>
      <c r="AV95" s="241">
        <f t="shared" si="255"/>
        <v>0</v>
      </c>
      <c r="AW95" s="241">
        <f t="shared" si="256"/>
        <v>0</v>
      </c>
      <c r="AX95" s="241">
        <f t="shared" si="257"/>
        <v>0</v>
      </c>
      <c r="AY95" s="241">
        <f t="shared" si="258"/>
        <v>0</v>
      </c>
      <c r="AZ95" s="243">
        <f t="shared" si="259"/>
        <v>0</v>
      </c>
      <c r="BA95" s="242">
        <f t="shared" si="260"/>
        <v>8136</v>
      </c>
      <c r="BB95" s="242">
        <f t="shared" si="261"/>
        <v>2637.87</v>
      </c>
      <c r="BC95" s="242">
        <f t="shared" si="262"/>
        <v>0</v>
      </c>
      <c r="BD95" s="242">
        <f t="shared" si="214"/>
        <v>0</v>
      </c>
      <c r="BE95" s="242"/>
      <c r="BF95" s="70">
        <f t="shared" si="263"/>
        <v>0</v>
      </c>
      <c r="BG95" s="1"/>
      <c r="BH95" s="1"/>
    </row>
    <row r="96" spans="1:62" ht="12.75" hidden="1" customHeight="1" x14ac:dyDescent="0.2">
      <c r="A96" s="65" t="s">
        <v>233</v>
      </c>
      <c r="B96" s="66" t="s">
        <v>234</v>
      </c>
      <c r="C96" s="151" t="s">
        <v>87</v>
      </c>
      <c r="D96" s="65">
        <v>12</v>
      </c>
      <c r="E96" s="274"/>
      <c r="F96" s="275"/>
      <c r="G96" s="276">
        <f t="shared" si="235"/>
        <v>0</v>
      </c>
      <c r="H96" s="276">
        <f t="shared" si="236"/>
        <v>12</v>
      </c>
      <c r="I96" s="277"/>
      <c r="J96" s="278"/>
      <c r="K96" s="153">
        <f t="shared" si="264"/>
        <v>0</v>
      </c>
      <c r="L96" s="154">
        <f t="shared" si="265"/>
        <v>12</v>
      </c>
      <c r="M96" s="279"/>
      <c r="N96" s="280"/>
      <c r="O96" s="280"/>
      <c r="P96" s="155">
        <f t="shared" si="273"/>
        <v>0</v>
      </c>
      <c r="Q96" s="156">
        <f t="shared" si="274"/>
        <v>12</v>
      </c>
      <c r="R96" s="280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306"/>
      <c r="AD96" s="306"/>
      <c r="AE96" s="67">
        <f t="shared" si="192"/>
        <v>12</v>
      </c>
      <c r="AF96" s="315">
        <v>19.11</v>
      </c>
      <c r="AG96" s="70">
        <f t="shared" si="241"/>
        <v>229.32</v>
      </c>
      <c r="AH96" s="152">
        <f t="shared" si="242"/>
        <v>0</v>
      </c>
      <c r="AI96" s="68">
        <f t="shared" si="243"/>
        <v>0</v>
      </c>
      <c r="AJ96" s="69">
        <f t="shared" si="244"/>
        <v>0</v>
      </c>
      <c r="AK96" s="69">
        <f t="shared" si="245"/>
        <v>229.32</v>
      </c>
      <c r="AL96" s="238">
        <f t="shared" si="266"/>
        <v>0</v>
      </c>
      <c r="AM96" s="238">
        <f t="shared" si="267"/>
        <v>0</v>
      </c>
      <c r="AN96" s="238">
        <f t="shared" si="268"/>
        <v>0</v>
      </c>
      <c r="AO96" s="238">
        <f t="shared" si="269"/>
        <v>229.32</v>
      </c>
      <c r="AP96" s="251">
        <f t="shared" si="197"/>
        <v>0</v>
      </c>
      <c r="AQ96" s="251">
        <f t="shared" si="270"/>
        <v>0</v>
      </c>
      <c r="AR96" s="251">
        <f t="shared" si="271"/>
        <v>0</v>
      </c>
      <c r="AS96" s="251">
        <f>ROUND(Q96*AF96,2)</f>
        <v>229.32</v>
      </c>
      <c r="AT96" s="241">
        <f t="shared" si="253"/>
        <v>0</v>
      </c>
      <c r="AU96" s="242">
        <f t="shared" si="254"/>
        <v>0</v>
      </c>
      <c r="AV96" s="241">
        <f t="shared" si="255"/>
        <v>0</v>
      </c>
      <c r="AW96" s="241">
        <f t="shared" si="256"/>
        <v>0</v>
      </c>
      <c r="AX96" s="241">
        <f t="shared" si="257"/>
        <v>0</v>
      </c>
      <c r="AY96" s="241">
        <f t="shared" si="258"/>
        <v>0</v>
      </c>
      <c r="AZ96" s="243">
        <f t="shared" si="259"/>
        <v>0</v>
      </c>
      <c r="BA96" s="242">
        <f t="shared" si="260"/>
        <v>0</v>
      </c>
      <c r="BB96" s="242">
        <f t="shared" si="261"/>
        <v>0</v>
      </c>
      <c r="BC96" s="242">
        <f t="shared" si="262"/>
        <v>0</v>
      </c>
      <c r="BD96" s="242">
        <f t="shared" si="214"/>
        <v>0</v>
      </c>
      <c r="BE96" s="242"/>
      <c r="BF96" s="70">
        <f t="shared" si="263"/>
        <v>229.32</v>
      </c>
      <c r="BG96" s="1"/>
      <c r="BH96" s="1"/>
    </row>
    <row r="97" spans="1:60" ht="25.5" hidden="1" customHeight="1" x14ac:dyDescent="0.2">
      <c r="A97" s="65" t="s">
        <v>235</v>
      </c>
      <c r="B97" s="66" t="s">
        <v>236</v>
      </c>
      <c r="C97" s="151" t="s">
        <v>87</v>
      </c>
      <c r="D97" s="65">
        <v>12</v>
      </c>
      <c r="E97" s="274"/>
      <c r="F97" s="275"/>
      <c r="G97" s="276">
        <f t="shared" si="235"/>
        <v>0</v>
      </c>
      <c r="H97" s="276">
        <f t="shared" si="236"/>
        <v>12</v>
      </c>
      <c r="I97" s="277"/>
      <c r="J97" s="278"/>
      <c r="K97" s="153">
        <f t="shared" si="264"/>
        <v>0</v>
      </c>
      <c r="L97" s="154">
        <f t="shared" si="265"/>
        <v>12</v>
      </c>
      <c r="M97" s="279"/>
      <c r="N97" s="280"/>
      <c r="O97" s="280"/>
      <c r="P97" s="155">
        <f t="shared" si="273"/>
        <v>0</v>
      </c>
      <c r="Q97" s="156">
        <f t="shared" si="274"/>
        <v>12</v>
      </c>
      <c r="R97" s="280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306"/>
      <c r="AD97" s="306"/>
      <c r="AE97" s="67">
        <f t="shared" si="192"/>
        <v>12</v>
      </c>
      <c r="AF97" s="315">
        <v>112.2</v>
      </c>
      <c r="AG97" s="70">
        <f t="shared" si="241"/>
        <v>1346.4</v>
      </c>
      <c r="AH97" s="152">
        <f t="shared" si="242"/>
        <v>0</v>
      </c>
      <c r="AI97" s="68">
        <f t="shared" si="243"/>
        <v>0</v>
      </c>
      <c r="AJ97" s="69">
        <f t="shared" si="244"/>
        <v>0</v>
      </c>
      <c r="AK97" s="69">
        <f t="shared" si="245"/>
        <v>1346.4</v>
      </c>
      <c r="AL97" s="238">
        <f t="shared" si="266"/>
        <v>0</v>
      </c>
      <c r="AM97" s="238">
        <f t="shared" si="267"/>
        <v>0</v>
      </c>
      <c r="AN97" s="238">
        <f t="shared" si="268"/>
        <v>0</v>
      </c>
      <c r="AO97" s="238">
        <f t="shared" si="269"/>
        <v>1346.4</v>
      </c>
      <c r="AP97" s="251">
        <f t="shared" si="197"/>
        <v>0</v>
      </c>
      <c r="AQ97" s="251">
        <f t="shared" si="270"/>
        <v>0</v>
      </c>
      <c r="AR97" s="251">
        <f t="shared" si="271"/>
        <v>0</v>
      </c>
      <c r="AS97" s="251">
        <f t="shared" si="272"/>
        <v>1346.4</v>
      </c>
      <c r="AT97" s="241">
        <f t="shared" si="253"/>
        <v>0</v>
      </c>
      <c r="AU97" s="242">
        <f t="shared" si="254"/>
        <v>0</v>
      </c>
      <c r="AV97" s="241">
        <f t="shared" si="255"/>
        <v>0</v>
      </c>
      <c r="AW97" s="241">
        <f t="shared" si="256"/>
        <v>0</v>
      </c>
      <c r="AX97" s="241">
        <f t="shared" si="257"/>
        <v>0</v>
      </c>
      <c r="AY97" s="241">
        <f t="shared" si="258"/>
        <v>0</v>
      </c>
      <c r="AZ97" s="243">
        <f t="shared" si="259"/>
        <v>0</v>
      </c>
      <c r="BA97" s="242">
        <f t="shared" si="260"/>
        <v>0</v>
      </c>
      <c r="BB97" s="242">
        <f t="shared" si="261"/>
        <v>0</v>
      </c>
      <c r="BC97" s="242">
        <f t="shared" si="262"/>
        <v>0</v>
      </c>
      <c r="BD97" s="242">
        <f t="shared" si="214"/>
        <v>0</v>
      </c>
      <c r="BE97" s="242"/>
      <c r="BF97" s="70">
        <f t="shared" si="263"/>
        <v>1346.4</v>
      </c>
      <c r="BG97" s="1"/>
      <c r="BH97" s="1"/>
    </row>
    <row r="98" spans="1:60" ht="25.5" hidden="1" customHeight="1" x14ac:dyDescent="0.2">
      <c r="A98" s="65" t="s">
        <v>237</v>
      </c>
      <c r="B98" s="66" t="s">
        <v>238</v>
      </c>
      <c r="C98" s="151" t="s">
        <v>80</v>
      </c>
      <c r="D98" s="65">
        <v>10</v>
      </c>
      <c r="E98" s="274"/>
      <c r="F98" s="275"/>
      <c r="G98" s="276">
        <f t="shared" si="235"/>
        <v>0</v>
      </c>
      <c r="H98" s="276">
        <f t="shared" si="236"/>
        <v>10</v>
      </c>
      <c r="I98" s="277"/>
      <c r="J98" s="278"/>
      <c r="K98" s="153">
        <f t="shared" si="264"/>
        <v>0</v>
      </c>
      <c r="L98" s="154">
        <f t="shared" si="265"/>
        <v>10</v>
      </c>
      <c r="M98" s="279"/>
      <c r="N98" s="280"/>
      <c r="O98" s="280"/>
      <c r="P98" s="155">
        <f t="shared" si="273"/>
        <v>0</v>
      </c>
      <c r="Q98" s="156">
        <f t="shared" si="274"/>
        <v>10</v>
      </c>
      <c r="R98" s="280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306"/>
      <c r="AD98" s="306"/>
      <c r="AE98" s="67">
        <f t="shared" si="192"/>
        <v>10</v>
      </c>
      <c r="AF98" s="315">
        <v>63.68</v>
      </c>
      <c r="AG98" s="70">
        <f t="shared" si="241"/>
        <v>636.79999999999995</v>
      </c>
      <c r="AH98" s="152">
        <f t="shared" si="242"/>
        <v>0</v>
      </c>
      <c r="AI98" s="68">
        <f t="shared" si="243"/>
        <v>0</v>
      </c>
      <c r="AJ98" s="69">
        <f t="shared" si="244"/>
        <v>0</v>
      </c>
      <c r="AK98" s="69">
        <f t="shared" si="245"/>
        <v>636.79999999999995</v>
      </c>
      <c r="AL98" s="238">
        <f t="shared" si="266"/>
        <v>0</v>
      </c>
      <c r="AM98" s="238">
        <f t="shared" si="267"/>
        <v>0</v>
      </c>
      <c r="AN98" s="238">
        <f t="shared" si="268"/>
        <v>0</v>
      </c>
      <c r="AO98" s="238">
        <f t="shared" si="269"/>
        <v>636.79999999999995</v>
      </c>
      <c r="AP98" s="251">
        <f t="shared" si="197"/>
        <v>0</v>
      </c>
      <c r="AQ98" s="251">
        <f t="shared" si="270"/>
        <v>0</v>
      </c>
      <c r="AR98" s="251">
        <f t="shared" si="271"/>
        <v>0</v>
      </c>
      <c r="AS98" s="251">
        <f t="shared" si="272"/>
        <v>636.79999999999995</v>
      </c>
      <c r="AT98" s="241">
        <f t="shared" si="253"/>
        <v>0</v>
      </c>
      <c r="AU98" s="242">
        <f t="shared" si="254"/>
        <v>0</v>
      </c>
      <c r="AV98" s="241">
        <f t="shared" si="255"/>
        <v>0</v>
      </c>
      <c r="AW98" s="241">
        <f t="shared" si="256"/>
        <v>0</v>
      </c>
      <c r="AX98" s="241">
        <f t="shared" si="257"/>
        <v>0</v>
      </c>
      <c r="AY98" s="241">
        <f t="shared" si="258"/>
        <v>0</v>
      </c>
      <c r="AZ98" s="243">
        <f t="shared" si="259"/>
        <v>0</v>
      </c>
      <c r="BA98" s="242">
        <f t="shared" si="260"/>
        <v>0</v>
      </c>
      <c r="BB98" s="242">
        <f t="shared" si="261"/>
        <v>0</v>
      </c>
      <c r="BC98" s="242">
        <f t="shared" si="262"/>
        <v>0</v>
      </c>
      <c r="BD98" s="242">
        <f t="shared" si="214"/>
        <v>0</v>
      </c>
      <c r="BE98" s="242"/>
      <c r="BF98" s="70">
        <f t="shared" si="263"/>
        <v>636.79999999999995</v>
      </c>
      <c r="BG98" s="1"/>
      <c r="BH98" s="1"/>
    </row>
    <row r="99" spans="1:60" s="267" customFormat="1" ht="25.5" hidden="1" customHeight="1" x14ac:dyDescent="0.2">
      <c r="A99" s="253" t="s">
        <v>446</v>
      </c>
      <c r="B99" s="254" t="s">
        <v>451</v>
      </c>
      <c r="C99" s="255" t="s">
        <v>115</v>
      </c>
      <c r="D99" s="253"/>
      <c r="E99" s="290"/>
      <c r="F99" s="258"/>
      <c r="G99" s="258"/>
      <c r="H99" s="258"/>
      <c r="I99" s="291"/>
      <c r="J99" s="259"/>
      <c r="K99" s="259"/>
      <c r="L99" s="260"/>
      <c r="M99" s="292"/>
      <c r="N99" s="293">
        <v>203.41</v>
      </c>
      <c r="O99" s="293"/>
      <c r="P99" s="155">
        <f t="shared" si="273"/>
        <v>203.41</v>
      </c>
      <c r="Q99" s="156">
        <f t="shared" si="274"/>
        <v>203.41</v>
      </c>
      <c r="R99" s="293"/>
      <c r="S99" s="261"/>
      <c r="T99" s="261"/>
      <c r="U99" s="261"/>
      <c r="V99" s="261"/>
      <c r="W99" s="261"/>
      <c r="X99" s="261"/>
      <c r="Y99" s="261"/>
      <c r="Z99" s="261"/>
      <c r="AA99" s="261"/>
      <c r="AB99" s="261">
        <v>203.41</v>
      </c>
      <c r="AC99" s="307"/>
      <c r="AD99" s="307"/>
      <c r="AE99" s="67">
        <f t="shared" si="192"/>
        <v>0</v>
      </c>
      <c r="AF99" s="316">
        <v>26.72</v>
      </c>
      <c r="AG99" s="262"/>
      <c r="AH99" s="256">
        <f t="shared" si="242"/>
        <v>0</v>
      </c>
      <c r="AI99" s="257">
        <f t="shared" si="243"/>
        <v>0</v>
      </c>
      <c r="AJ99" s="258"/>
      <c r="AK99" s="258"/>
      <c r="AL99" s="263">
        <f t="shared" si="266"/>
        <v>0</v>
      </c>
      <c r="AM99" s="263">
        <f t="shared" si="267"/>
        <v>0</v>
      </c>
      <c r="AN99" s="263"/>
      <c r="AO99" s="263"/>
      <c r="AP99" s="297">
        <f t="shared" si="197"/>
        <v>5435.12</v>
      </c>
      <c r="AQ99" s="297">
        <f t="shared" ref="AQ99:AQ103" si="275">ROUND(O99*AF99,2)</f>
        <v>0</v>
      </c>
      <c r="AR99" s="297">
        <f t="shared" ref="AR99:AR103" si="276">ROUND(P99*AF99,2)</f>
        <v>5435.12</v>
      </c>
      <c r="AS99" s="297">
        <f t="shared" si="272"/>
        <v>5435.12</v>
      </c>
      <c r="AT99" s="261">
        <f t="shared" si="253"/>
        <v>0</v>
      </c>
      <c r="AU99" s="264">
        <f t="shared" si="254"/>
        <v>0</v>
      </c>
      <c r="AV99" s="261">
        <f t="shared" si="255"/>
        <v>0</v>
      </c>
      <c r="AW99" s="261">
        <f t="shared" si="256"/>
        <v>0</v>
      </c>
      <c r="AX99" s="261">
        <f t="shared" si="257"/>
        <v>0</v>
      </c>
      <c r="AY99" s="261">
        <f t="shared" si="258"/>
        <v>0</v>
      </c>
      <c r="AZ99" s="265">
        <f t="shared" si="259"/>
        <v>0</v>
      </c>
      <c r="BA99" s="264">
        <f t="shared" si="260"/>
        <v>0</v>
      </c>
      <c r="BB99" s="264">
        <f t="shared" si="261"/>
        <v>0</v>
      </c>
      <c r="BC99" s="264">
        <f t="shared" si="262"/>
        <v>5435.12</v>
      </c>
      <c r="BD99" s="242">
        <f t="shared" si="214"/>
        <v>0</v>
      </c>
      <c r="BE99" s="242"/>
      <c r="BF99" s="262">
        <f t="shared" si="263"/>
        <v>0</v>
      </c>
      <c r="BG99" s="266"/>
      <c r="BH99" s="266"/>
    </row>
    <row r="100" spans="1:60" s="267" customFormat="1" ht="25.5" hidden="1" customHeight="1" x14ac:dyDescent="0.2">
      <c r="A100" s="253" t="s">
        <v>447</v>
      </c>
      <c r="B100" s="254" t="s">
        <v>452</v>
      </c>
      <c r="C100" s="255" t="s">
        <v>115</v>
      </c>
      <c r="D100" s="253"/>
      <c r="E100" s="290"/>
      <c r="F100" s="258"/>
      <c r="G100" s="258"/>
      <c r="H100" s="258"/>
      <c r="I100" s="291"/>
      <c r="J100" s="259"/>
      <c r="K100" s="259"/>
      <c r="L100" s="260"/>
      <c r="M100" s="292"/>
      <c r="N100" s="293">
        <v>58.6</v>
      </c>
      <c r="O100" s="293"/>
      <c r="P100" s="155">
        <f t="shared" si="273"/>
        <v>58.6</v>
      </c>
      <c r="Q100" s="156">
        <f t="shared" si="274"/>
        <v>58.6</v>
      </c>
      <c r="R100" s="293"/>
      <c r="S100" s="261"/>
      <c r="T100" s="261"/>
      <c r="U100" s="261"/>
      <c r="V100" s="261"/>
      <c r="W100" s="261"/>
      <c r="X100" s="261"/>
      <c r="Y100" s="261"/>
      <c r="Z100" s="261"/>
      <c r="AA100" s="261"/>
      <c r="AB100" s="261">
        <v>58.6</v>
      </c>
      <c r="AC100" s="307"/>
      <c r="AD100" s="307"/>
      <c r="AE100" s="67">
        <f t="shared" si="192"/>
        <v>0</v>
      </c>
      <c r="AF100" s="316">
        <v>56.36</v>
      </c>
      <c r="AG100" s="262"/>
      <c r="AH100" s="256">
        <f t="shared" si="242"/>
        <v>0</v>
      </c>
      <c r="AI100" s="257">
        <f t="shared" si="243"/>
        <v>0</v>
      </c>
      <c r="AJ100" s="258"/>
      <c r="AK100" s="258"/>
      <c r="AL100" s="263">
        <f t="shared" si="266"/>
        <v>0</v>
      </c>
      <c r="AM100" s="263">
        <f t="shared" si="267"/>
        <v>0</v>
      </c>
      <c r="AN100" s="263"/>
      <c r="AO100" s="263"/>
      <c r="AP100" s="297">
        <f t="shared" si="197"/>
        <v>3302.7</v>
      </c>
      <c r="AQ100" s="297">
        <f t="shared" si="275"/>
        <v>0</v>
      </c>
      <c r="AR100" s="297">
        <f t="shared" si="276"/>
        <v>3302.7</v>
      </c>
      <c r="AS100" s="297">
        <f t="shared" ref="AS100:AS103" si="277">ROUND(Q100*AF100,2)</f>
        <v>3302.7</v>
      </c>
      <c r="AT100" s="261">
        <f t="shared" si="253"/>
        <v>0</v>
      </c>
      <c r="AU100" s="264">
        <f t="shared" si="254"/>
        <v>0</v>
      </c>
      <c r="AV100" s="261">
        <f t="shared" si="255"/>
        <v>0</v>
      </c>
      <c r="AW100" s="261">
        <f t="shared" si="256"/>
        <v>0</v>
      </c>
      <c r="AX100" s="261">
        <f t="shared" si="257"/>
        <v>0</v>
      </c>
      <c r="AY100" s="261">
        <f t="shared" si="258"/>
        <v>0</v>
      </c>
      <c r="AZ100" s="265">
        <f t="shared" si="259"/>
        <v>0</v>
      </c>
      <c r="BA100" s="264">
        <f t="shared" si="260"/>
        <v>0</v>
      </c>
      <c r="BB100" s="264">
        <f t="shared" si="261"/>
        <v>0</v>
      </c>
      <c r="BC100" s="264">
        <f t="shared" si="262"/>
        <v>3302.7</v>
      </c>
      <c r="BD100" s="242">
        <f t="shared" si="214"/>
        <v>0</v>
      </c>
      <c r="BE100" s="242"/>
      <c r="BF100" s="262">
        <f t="shared" si="263"/>
        <v>0</v>
      </c>
      <c r="BG100" s="266"/>
      <c r="BH100" s="266"/>
    </row>
    <row r="101" spans="1:60" s="267" customFormat="1" ht="25.5" hidden="1" customHeight="1" x14ac:dyDescent="0.2">
      <c r="A101" s="253" t="s">
        <v>448</v>
      </c>
      <c r="B101" s="254" t="s">
        <v>453</v>
      </c>
      <c r="C101" s="255" t="s">
        <v>87</v>
      </c>
      <c r="D101" s="253"/>
      <c r="E101" s="290"/>
      <c r="F101" s="258"/>
      <c r="G101" s="258"/>
      <c r="H101" s="258"/>
      <c r="I101" s="291"/>
      <c r="J101" s="259"/>
      <c r="K101" s="259"/>
      <c r="L101" s="260"/>
      <c r="M101" s="292"/>
      <c r="N101" s="293">
        <v>16</v>
      </c>
      <c r="O101" s="293"/>
      <c r="P101" s="155">
        <f t="shared" si="273"/>
        <v>16</v>
      </c>
      <c r="Q101" s="156">
        <f t="shared" si="274"/>
        <v>16</v>
      </c>
      <c r="R101" s="293"/>
      <c r="S101" s="261"/>
      <c r="T101" s="261"/>
      <c r="U101" s="261"/>
      <c r="V101" s="261"/>
      <c r="W101" s="261"/>
      <c r="X101" s="261"/>
      <c r="Y101" s="261"/>
      <c r="Z101" s="261"/>
      <c r="AA101" s="261"/>
      <c r="AB101" s="261">
        <v>16</v>
      </c>
      <c r="AC101" s="307"/>
      <c r="AD101" s="307"/>
      <c r="AE101" s="67">
        <f t="shared" si="192"/>
        <v>0</v>
      </c>
      <c r="AF101" s="316">
        <v>54.89</v>
      </c>
      <c r="AG101" s="262"/>
      <c r="AH101" s="256">
        <f t="shared" si="242"/>
        <v>0</v>
      </c>
      <c r="AI101" s="257">
        <f t="shared" si="243"/>
        <v>0</v>
      </c>
      <c r="AJ101" s="258"/>
      <c r="AK101" s="258"/>
      <c r="AL101" s="263">
        <f t="shared" si="266"/>
        <v>0</v>
      </c>
      <c r="AM101" s="263">
        <f t="shared" si="267"/>
        <v>0</v>
      </c>
      <c r="AN101" s="263"/>
      <c r="AO101" s="263"/>
      <c r="AP101" s="297">
        <f t="shared" si="197"/>
        <v>878.24</v>
      </c>
      <c r="AQ101" s="297">
        <f t="shared" si="275"/>
        <v>0</v>
      </c>
      <c r="AR101" s="297">
        <f t="shared" si="276"/>
        <v>878.24</v>
      </c>
      <c r="AS101" s="297">
        <f t="shared" si="277"/>
        <v>878.24</v>
      </c>
      <c r="AT101" s="261">
        <f t="shared" si="253"/>
        <v>0</v>
      </c>
      <c r="AU101" s="264">
        <f t="shared" si="254"/>
        <v>0</v>
      </c>
      <c r="AV101" s="261">
        <f t="shared" si="255"/>
        <v>0</v>
      </c>
      <c r="AW101" s="261">
        <f t="shared" si="256"/>
        <v>0</v>
      </c>
      <c r="AX101" s="261">
        <f t="shared" si="257"/>
        <v>0</v>
      </c>
      <c r="AY101" s="261">
        <f t="shared" si="258"/>
        <v>0</v>
      </c>
      <c r="AZ101" s="265">
        <f t="shared" si="259"/>
        <v>0</v>
      </c>
      <c r="BA101" s="264">
        <f t="shared" si="260"/>
        <v>0</v>
      </c>
      <c r="BB101" s="264">
        <f t="shared" si="261"/>
        <v>0</v>
      </c>
      <c r="BC101" s="264">
        <f t="shared" si="262"/>
        <v>878.24</v>
      </c>
      <c r="BD101" s="242">
        <f t="shared" si="214"/>
        <v>0</v>
      </c>
      <c r="BE101" s="242"/>
      <c r="BF101" s="262">
        <f t="shared" si="263"/>
        <v>0</v>
      </c>
      <c r="BG101" s="266"/>
      <c r="BH101" s="266"/>
    </row>
    <row r="102" spans="1:60" s="267" customFormat="1" ht="25.5" hidden="1" customHeight="1" x14ac:dyDescent="0.2">
      <c r="A102" s="253" t="s">
        <v>449</v>
      </c>
      <c r="B102" s="254" t="s">
        <v>454</v>
      </c>
      <c r="C102" s="255" t="s">
        <v>87</v>
      </c>
      <c r="D102" s="253"/>
      <c r="E102" s="290"/>
      <c r="F102" s="258"/>
      <c r="G102" s="258"/>
      <c r="H102" s="258"/>
      <c r="I102" s="291"/>
      <c r="J102" s="259"/>
      <c r="K102" s="259"/>
      <c r="L102" s="260"/>
      <c r="M102" s="292"/>
      <c r="N102" s="293">
        <v>11</v>
      </c>
      <c r="O102" s="293"/>
      <c r="P102" s="155">
        <f t="shared" si="273"/>
        <v>11</v>
      </c>
      <c r="Q102" s="156">
        <f t="shared" si="274"/>
        <v>11</v>
      </c>
      <c r="R102" s="293"/>
      <c r="S102" s="261"/>
      <c r="T102" s="261"/>
      <c r="U102" s="261"/>
      <c r="V102" s="261"/>
      <c r="W102" s="261"/>
      <c r="X102" s="261"/>
      <c r="Y102" s="261"/>
      <c r="Z102" s="261"/>
      <c r="AA102" s="261"/>
      <c r="AB102" s="261">
        <v>11</v>
      </c>
      <c r="AC102" s="307"/>
      <c r="AD102" s="307"/>
      <c r="AE102" s="67">
        <f t="shared" si="192"/>
        <v>0</v>
      </c>
      <c r="AF102" s="316">
        <v>33.630000000000003</v>
      </c>
      <c r="AG102" s="262"/>
      <c r="AH102" s="256">
        <f t="shared" si="242"/>
        <v>0</v>
      </c>
      <c r="AI102" s="257">
        <f t="shared" si="243"/>
        <v>0</v>
      </c>
      <c r="AJ102" s="258"/>
      <c r="AK102" s="258"/>
      <c r="AL102" s="263">
        <f t="shared" si="266"/>
        <v>0</v>
      </c>
      <c r="AM102" s="263">
        <f t="shared" si="267"/>
        <v>0</v>
      </c>
      <c r="AN102" s="263"/>
      <c r="AO102" s="263"/>
      <c r="AP102" s="297">
        <f t="shared" si="197"/>
        <v>369.93</v>
      </c>
      <c r="AQ102" s="297">
        <f t="shared" si="275"/>
        <v>0</v>
      </c>
      <c r="AR102" s="297">
        <f t="shared" si="276"/>
        <v>369.93</v>
      </c>
      <c r="AS102" s="297">
        <f t="shared" si="277"/>
        <v>369.93</v>
      </c>
      <c r="AT102" s="261">
        <f t="shared" si="253"/>
        <v>0</v>
      </c>
      <c r="AU102" s="264">
        <f t="shared" si="254"/>
        <v>0</v>
      </c>
      <c r="AV102" s="261">
        <f t="shared" si="255"/>
        <v>0</v>
      </c>
      <c r="AW102" s="261">
        <f t="shared" si="256"/>
        <v>0</v>
      </c>
      <c r="AX102" s="261">
        <f t="shared" si="257"/>
        <v>0</v>
      </c>
      <c r="AY102" s="261">
        <f t="shared" si="258"/>
        <v>0</v>
      </c>
      <c r="AZ102" s="265">
        <f t="shared" si="259"/>
        <v>0</v>
      </c>
      <c r="BA102" s="264">
        <f t="shared" si="260"/>
        <v>0</v>
      </c>
      <c r="BB102" s="264">
        <f t="shared" si="261"/>
        <v>0</v>
      </c>
      <c r="BC102" s="264">
        <f t="shared" si="262"/>
        <v>369.93</v>
      </c>
      <c r="BD102" s="242">
        <f t="shared" si="214"/>
        <v>0</v>
      </c>
      <c r="BE102" s="242"/>
      <c r="BF102" s="262">
        <f t="shared" si="263"/>
        <v>0</v>
      </c>
      <c r="BG102" s="266"/>
      <c r="BH102" s="266"/>
    </row>
    <row r="103" spans="1:60" s="267" customFormat="1" ht="25.5" hidden="1" customHeight="1" x14ac:dyDescent="0.2">
      <c r="A103" s="253" t="s">
        <v>450</v>
      </c>
      <c r="B103" s="254" t="s">
        <v>455</v>
      </c>
      <c r="C103" s="255" t="s">
        <v>87</v>
      </c>
      <c r="D103" s="253"/>
      <c r="E103" s="290"/>
      <c r="F103" s="258"/>
      <c r="G103" s="258"/>
      <c r="H103" s="258"/>
      <c r="I103" s="291"/>
      <c r="J103" s="259"/>
      <c r="K103" s="259"/>
      <c r="L103" s="260"/>
      <c r="M103" s="292"/>
      <c r="N103" s="293">
        <v>17</v>
      </c>
      <c r="O103" s="293"/>
      <c r="P103" s="155">
        <f t="shared" si="273"/>
        <v>17</v>
      </c>
      <c r="Q103" s="156">
        <f t="shared" si="274"/>
        <v>17</v>
      </c>
      <c r="R103" s="293"/>
      <c r="S103" s="261"/>
      <c r="T103" s="261"/>
      <c r="U103" s="261"/>
      <c r="V103" s="261"/>
      <c r="W103" s="261"/>
      <c r="X103" s="261"/>
      <c r="Y103" s="261"/>
      <c r="Z103" s="261"/>
      <c r="AA103" s="261"/>
      <c r="AB103" s="261">
        <v>17</v>
      </c>
      <c r="AC103" s="307"/>
      <c r="AD103" s="307"/>
      <c r="AE103" s="67">
        <f t="shared" si="192"/>
        <v>0</v>
      </c>
      <c r="AF103" s="316">
        <v>44.02</v>
      </c>
      <c r="AG103" s="262"/>
      <c r="AH103" s="256">
        <f t="shared" si="242"/>
        <v>0</v>
      </c>
      <c r="AI103" s="257">
        <f t="shared" si="243"/>
        <v>0</v>
      </c>
      <c r="AJ103" s="258"/>
      <c r="AK103" s="258"/>
      <c r="AL103" s="263">
        <f t="shared" si="266"/>
        <v>0</v>
      </c>
      <c r="AM103" s="263">
        <f t="shared" si="267"/>
        <v>0</v>
      </c>
      <c r="AN103" s="263"/>
      <c r="AO103" s="263"/>
      <c r="AP103" s="297">
        <f t="shared" si="197"/>
        <v>748.34</v>
      </c>
      <c r="AQ103" s="297">
        <f t="shared" si="275"/>
        <v>0</v>
      </c>
      <c r="AR103" s="297">
        <f t="shared" si="276"/>
        <v>748.34</v>
      </c>
      <c r="AS103" s="297">
        <f t="shared" si="277"/>
        <v>748.34</v>
      </c>
      <c r="AT103" s="261">
        <f t="shared" si="253"/>
        <v>0</v>
      </c>
      <c r="AU103" s="264">
        <f t="shared" si="254"/>
        <v>0</v>
      </c>
      <c r="AV103" s="261">
        <f t="shared" si="255"/>
        <v>0</v>
      </c>
      <c r="AW103" s="261">
        <f t="shared" si="256"/>
        <v>0</v>
      </c>
      <c r="AX103" s="261">
        <f t="shared" si="257"/>
        <v>0</v>
      </c>
      <c r="AY103" s="261">
        <f t="shared" si="258"/>
        <v>0</v>
      </c>
      <c r="AZ103" s="265">
        <f t="shared" si="259"/>
        <v>0</v>
      </c>
      <c r="BA103" s="264">
        <f t="shared" si="260"/>
        <v>0</v>
      </c>
      <c r="BB103" s="264">
        <f t="shared" si="261"/>
        <v>0</v>
      </c>
      <c r="BC103" s="264">
        <f t="shared" si="262"/>
        <v>748.34</v>
      </c>
      <c r="BD103" s="242">
        <f t="shared" si="214"/>
        <v>0</v>
      </c>
      <c r="BE103" s="242"/>
      <c r="BF103" s="262">
        <f t="shared" si="263"/>
        <v>0</v>
      </c>
      <c r="BG103" s="266"/>
      <c r="BH103" s="266"/>
    </row>
    <row r="104" spans="1:60" ht="25.5" hidden="1" customHeight="1" x14ac:dyDescent="0.2">
      <c r="A104" s="49" t="s">
        <v>239</v>
      </c>
      <c r="B104" s="50" t="s">
        <v>240</v>
      </c>
      <c r="C104" s="147"/>
      <c r="D104" s="49"/>
      <c r="E104" s="288"/>
      <c r="F104" s="289"/>
      <c r="G104" s="185"/>
      <c r="H104" s="185"/>
      <c r="I104" s="185"/>
      <c r="J104" s="185"/>
      <c r="K104" s="185"/>
      <c r="L104" s="185"/>
      <c r="M104" s="285"/>
      <c r="N104" s="285"/>
      <c r="O104" s="285"/>
      <c r="P104" s="285"/>
      <c r="Q104" s="285"/>
      <c r="R104" s="285"/>
      <c r="S104" s="185"/>
      <c r="T104" s="185"/>
      <c r="U104" s="185"/>
      <c r="V104" s="185"/>
      <c r="W104" s="185"/>
      <c r="X104" s="185"/>
      <c r="Y104" s="185"/>
      <c r="Z104" s="185"/>
      <c r="AA104" s="185"/>
      <c r="AB104" s="185"/>
      <c r="AC104" s="304"/>
      <c r="AD104" s="304"/>
      <c r="AE104" s="51"/>
      <c r="AF104" s="304"/>
      <c r="AG104" s="55">
        <f>AG105+AG108</f>
        <v>21283.5</v>
      </c>
      <c r="AH104" s="148"/>
      <c r="AI104" s="52"/>
      <c r="AJ104" s="51"/>
      <c r="AK104" s="51">
        <f t="shared" ref="AK104:BF104" si="278">AK105+AK108</f>
        <v>21283.5</v>
      </c>
      <c r="AL104" s="51"/>
      <c r="AM104" s="51"/>
      <c r="AN104" s="51"/>
      <c r="AO104" s="51">
        <f t="shared" si="278"/>
        <v>21283.5</v>
      </c>
      <c r="AP104" s="51"/>
      <c r="AQ104" s="51"/>
      <c r="AR104" s="51"/>
      <c r="AS104" s="51">
        <f t="shared" si="278"/>
        <v>21283.5</v>
      </c>
      <c r="AT104" s="53">
        <f t="shared" si="278"/>
        <v>0</v>
      </c>
      <c r="AU104" s="53">
        <f t="shared" si="278"/>
        <v>16183.64</v>
      </c>
      <c r="AV104" s="54">
        <f t="shared" si="278"/>
        <v>0</v>
      </c>
      <c r="AW104" s="54">
        <f t="shared" si="278"/>
        <v>0</v>
      </c>
      <c r="AX104" s="54">
        <f t="shared" si="278"/>
        <v>0</v>
      </c>
      <c r="AY104" s="54">
        <f t="shared" si="278"/>
        <v>0</v>
      </c>
      <c r="AZ104" s="51">
        <f t="shared" si="278"/>
        <v>0</v>
      </c>
      <c r="BA104" s="55">
        <f t="shared" si="278"/>
        <v>0</v>
      </c>
      <c r="BB104" s="55">
        <f t="shared" si="278"/>
        <v>0</v>
      </c>
      <c r="BC104" s="55">
        <f t="shared" si="278"/>
        <v>0</v>
      </c>
      <c r="BD104" s="55">
        <f t="shared" si="278"/>
        <v>5099.8599999999997</v>
      </c>
      <c r="BE104" s="55"/>
      <c r="BF104" s="55">
        <f t="shared" si="278"/>
        <v>0</v>
      </c>
      <c r="BG104" s="1"/>
      <c r="BH104" s="1"/>
    </row>
    <row r="105" spans="1:60" ht="12.75" hidden="1" customHeight="1" x14ac:dyDescent="0.2">
      <c r="A105" s="57" t="s">
        <v>241</v>
      </c>
      <c r="B105" s="58" t="s">
        <v>242</v>
      </c>
      <c r="C105" s="149"/>
      <c r="D105" s="64"/>
      <c r="E105" s="286"/>
      <c r="F105" s="287"/>
      <c r="G105" s="184"/>
      <c r="H105" s="184"/>
      <c r="I105" s="184"/>
      <c r="J105" s="184"/>
      <c r="K105" s="184"/>
      <c r="L105" s="184"/>
      <c r="M105" s="282"/>
      <c r="N105" s="282"/>
      <c r="O105" s="282"/>
      <c r="P105" s="282"/>
      <c r="Q105" s="282"/>
      <c r="R105" s="282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  <c r="AC105" s="305"/>
      <c r="AD105" s="305"/>
      <c r="AE105" s="59"/>
      <c r="AF105" s="305"/>
      <c r="AG105" s="63">
        <f>SUM(AG106:AG107)</f>
        <v>10135.68</v>
      </c>
      <c r="AH105" s="150"/>
      <c r="AI105" s="61"/>
      <c r="AJ105" s="59"/>
      <c r="AK105" s="59">
        <f t="shared" ref="AK105:BF105" si="279">SUM(AK106:AK107)</f>
        <v>10135.68</v>
      </c>
      <c r="AL105" s="59"/>
      <c r="AM105" s="59"/>
      <c r="AN105" s="59"/>
      <c r="AO105" s="59">
        <f t="shared" si="279"/>
        <v>10135.68</v>
      </c>
      <c r="AP105" s="59"/>
      <c r="AQ105" s="59"/>
      <c r="AR105" s="59"/>
      <c r="AS105" s="59">
        <f t="shared" si="279"/>
        <v>10135.68</v>
      </c>
      <c r="AT105" s="62">
        <f t="shared" si="279"/>
        <v>0</v>
      </c>
      <c r="AU105" s="62">
        <f t="shared" si="279"/>
        <v>10135.68</v>
      </c>
      <c r="AV105" s="60">
        <f t="shared" si="279"/>
        <v>0</v>
      </c>
      <c r="AW105" s="60">
        <f t="shared" si="279"/>
        <v>0</v>
      </c>
      <c r="AX105" s="60">
        <f t="shared" si="279"/>
        <v>0</v>
      </c>
      <c r="AY105" s="60">
        <f t="shared" si="279"/>
        <v>0</v>
      </c>
      <c r="AZ105" s="59">
        <f t="shared" si="279"/>
        <v>0</v>
      </c>
      <c r="BA105" s="63">
        <f t="shared" si="279"/>
        <v>0</v>
      </c>
      <c r="BB105" s="63">
        <f t="shared" si="279"/>
        <v>0</v>
      </c>
      <c r="BC105" s="63">
        <f t="shared" si="279"/>
        <v>0</v>
      </c>
      <c r="BD105" s="63">
        <f t="shared" si="279"/>
        <v>0</v>
      </c>
      <c r="BE105" s="63"/>
      <c r="BF105" s="63">
        <f t="shared" si="279"/>
        <v>0</v>
      </c>
      <c r="BG105" s="1"/>
      <c r="BH105" s="1"/>
    </row>
    <row r="106" spans="1:60" ht="12.75" hidden="1" customHeight="1" x14ac:dyDescent="0.2">
      <c r="A106" s="65" t="s">
        <v>243</v>
      </c>
      <c r="B106" s="66" t="s">
        <v>244</v>
      </c>
      <c r="C106" s="151" t="s">
        <v>104</v>
      </c>
      <c r="D106" s="65">
        <v>7.5</v>
      </c>
      <c r="E106" s="274"/>
      <c r="F106" s="275"/>
      <c r="G106" s="276">
        <f t="shared" ref="G106:G107" si="280">E106-F106</f>
        <v>0</v>
      </c>
      <c r="H106" s="276">
        <f>D106+G106</f>
        <v>7.5</v>
      </c>
      <c r="I106" s="277"/>
      <c r="J106" s="278"/>
      <c r="K106" s="153">
        <f t="shared" ref="K106" si="281">I106-J106</f>
        <v>0</v>
      </c>
      <c r="L106" s="154">
        <f t="shared" ref="L106" si="282">H106+K106</f>
        <v>7.5</v>
      </c>
      <c r="M106" s="279"/>
      <c r="N106" s="280"/>
      <c r="O106" s="280"/>
      <c r="P106" s="155">
        <f t="shared" ref="P106" si="283">N106-O106</f>
        <v>0</v>
      </c>
      <c r="Q106" s="156">
        <f t="shared" ref="Q106" si="284">L106+P106</f>
        <v>7.5</v>
      </c>
      <c r="R106" s="280"/>
      <c r="S106" s="187"/>
      <c r="T106" s="187">
        <v>7.5</v>
      </c>
      <c r="U106" s="187"/>
      <c r="V106" s="187"/>
      <c r="W106" s="187"/>
      <c r="X106" s="187"/>
      <c r="Y106" s="187"/>
      <c r="Z106" s="187"/>
      <c r="AA106" s="187"/>
      <c r="AB106" s="187"/>
      <c r="AC106" s="306"/>
      <c r="AD106" s="306"/>
      <c r="AE106" s="67">
        <f t="shared" ref="AE106:AE115" si="285">Q106-S106-T106-U106-V106-W106-X106-Y106-Z106-AA106-AB106-AC106-AD106</f>
        <v>0</v>
      </c>
      <c r="AF106" s="315">
        <v>285.49</v>
      </c>
      <c r="AG106" s="70">
        <f>ROUND(D106*AF106,2)</f>
        <v>2141.1799999999998</v>
      </c>
      <c r="AH106" s="152">
        <f>ROUND(E106*AF106,2)</f>
        <v>0</v>
      </c>
      <c r="AI106" s="68">
        <f>ROUND(F106*AF106,2)</f>
        <v>0</v>
      </c>
      <c r="AJ106" s="69">
        <f>ROUND(G106*AF106,2)</f>
        <v>0</v>
      </c>
      <c r="AK106" s="69">
        <f>ROUND(H106*AF106,2)</f>
        <v>2141.1799999999998</v>
      </c>
      <c r="AL106" s="238">
        <f t="shared" ref="AL106:AL107" si="286">ROUND(I106*AF106,2)</f>
        <v>0</v>
      </c>
      <c r="AM106" s="238">
        <f t="shared" ref="AM106:AM107" si="287">ROUND(J106*AF106,2)</f>
        <v>0</v>
      </c>
      <c r="AN106" s="238">
        <f t="shared" ref="AN106:AN107" si="288">ROUND(K106*AF106,2)</f>
        <v>0</v>
      </c>
      <c r="AO106" s="238">
        <f t="shared" ref="AO106:AO107" si="289">ROUND(L106*AF106,2)</f>
        <v>2141.1799999999998</v>
      </c>
      <c r="AP106" s="251">
        <f>ROUND(N106*AF251,2)</f>
        <v>0</v>
      </c>
      <c r="AQ106" s="251">
        <f t="shared" ref="AQ106:AQ107" si="290">ROUND(O106*AF106,2)</f>
        <v>0</v>
      </c>
      <c r="AR106" s="251">
        <f t="shared" ref="AR106:AR107" si="291">ROUND(P106*AF106,2)</f>
        <v>0</v>
      </c>
      <c r="AS106" s="251">
        <f t="shared" ref="AS106:AS107" si="292">ROUND(Q106*AF106,2)</f>
        <v>2141.1799999999998</v>
      </c>
      <c r="AT106" s="242">
        <f>ROUND(S106*AF106,2)</f>
        <v>0</v>
      </c>
      <c r="AU106" s="242">
        <f>ROUND(T106*AF106,2)</f>
        <v>2141.1799999999998</v>
      </c>
      <c r="AV106" s="241">
        <f>ROUND(U106*AF106,2)</f>
        <v>0</v>
      </c>
      <c r="AW106" s="241">
        <f>ROUND(V106*AF106,2)</f>
        <v>0</v>
      </c>
      <c r="AX106" s="241">
        <f>ROUND(W106*AF106,2)</f>
        <v>0</v>
      </c>
      <c r="AY106" s="241">
        <f>ROUND(X106*AF106,2)</f>
        <v>0</v>
      </c>
      <c r="AZ106" s="243">
        <f>ROUND(Y106*AF106,2)</f>
        <v>0</v>
      </c>
      <c r="BA106" s="242">
        <f>ROUND(Z106*AF106,2)</f>
        <v>0</v>
      </c>
      <c r="BB106" s="242">
        <f>ROUND(AA106*AF106,2)</f>
        <v>0</v>
      </c>
      <c r="BC106" s="242">
        <f>ROUND(AB106*AF106,2)</f>
        <v>0</v>
      </c>
      <c r="BD106" s="242">
        <f t="shared" si="214"/>
        <v>0</v>
      </c>
      <c r="BE106" s="242"/>
      <c r="BF106" s="70">
        <f t="shared" ref="BF106:BF107" si="293">ROUND(AE106*AF106,2)</f>
        <v>0</v>
      </c>
      <c r="BG106" s="1"/>
      <c r="BH106" s="1"/>
    </row>
    <row r="107" spans="1:60" ht="38.25" hidden="1" customHeight="1" x14ac:dyDescent="0.2">
      <c r="A107" s="65" t="s">
        <v>245</v>
      </c>
      <c r="B107" s="66" t="s">
        <v>246</v>
      </c>
      <c r="C107" s="151" t="s">
        <v>80</v>
      </c>
      <c r="D107" s="65">
        <v>50</v>
      </c>
      <c r="E107" s="274"/>
      <c r="F107" s="275"/>
      <c r="G107" s="276">
        <f t="shared" si="280"/>
        <v>0</v>
      </c>
      <c r="H107" s="276">
        <f>D107+G107</f>
        <v>50</v>
      </c>
      <c r="I107" s="277"/>
      <c r="J107" s="278"/>
      <c r="K107" s="153">
        <f t="shared" ref="K107" si="294">I107-J107</f>
        <v>0</v>
      </c>
      <c r="L107" s="154">
        <f t="shared" ref="L107" si="295">H107+K107</f>
        <v>50</v>
      </c>
      <c r="M107" s="279"/>
      <c r="N107" s="280"/>
      <c r="O107" s="280"/>
      <c r="P107" s="155">
        <f t="shared" ref="P107" si="296">N107-O107</f>
        <v>0</v>
      </c>
      <c r="Q107" s="156">
        <f t="shared" ref="Q107" si="297">L107+P107</f>
        <v>50</v>
      </c>
      <c r="R107" s="280"/>
      <c r="S107" s="187"/>
      <c r="T107" s="187">
        <v>50</v>
      </c>
      <c r="U107" s="187"/>
      <c r="V107" s="187"/>
      <c r="W107" s="187"/>
      <c r="X107" s="187"/>
      <c r="Y107" s="187"/>
      <c r="Z107" s="187"/>
      <c r="AA107" s="187"/>
      <c r="AB107" s="187"/>
      <c r="AC107" s="306"/>
      <c r="AD107" s="306"/>
      <c r="AE107" s="67">
        <f t="shared" si="285"/>
        <v>0</v>
      </c>
      <c r="AF107" s="315">
        <v>159.88999999999999</v>
      </c>
      <c r="AG107" s="70">
        <f>ROUND(D107*AF107,2)</f>
        <v>7994.5</v>
      </c>
      <c r="AH107" s="152">
        <f>ROUND(E107*AF107,2)</f>
        <v>0</v>
      </c>
      <c r="AI107" s="68">
        <f>ROUND(F107*AF107,2)</f>
        <v>0</v>
      </c>
      <c r="AJ107" s="69">
        <f>ROUND(G107*AF107,2)</f>
        <v>0</v>
      </c>
      <c r="AK107" s="69">
        <f>ROUND(H107*AF107,2)</f>
        <v>7994.5</v>
      </c>
      <c r="AL107" s="238">
        <f t="shared" si="286"/>
        <v>0</v>
      </c>
      <c r="AM107" s="238">
        <f t="shared" si="287"/>
        <v>0</v>
      </c>
      <c r="AN107" s="238">
        <f t="shared" si="288"/>
        <v>0</v>
      </c>
      <c r="AO107" s="238">
        <f t="shared" si="289"/>
        <v>7994.5</v>
      </c>
      <c r="AP107" s="251">
        <f>ROUND(N107*AF252,2)</f>
        <v>0</v>
      </c>
      <c r="AQ107" s="251">
        <f t="shared" si="290"/>
        <v>0</v>
      </c>
      <c r="AR107" s="251">
        <f t="shared" si="291"/>
        <v>0</v>
      </c>
      <c r="AS107" s="251">
        <f t="shared" si="292"/>
        <v>7994.5</v>
      </c>
      <c r="AT107" s="242">
        <f>ROUND(S107*AF107,2)</f>
        <v>0</v>
      </c>
      <c r="AU107" s="242">
        <f>ROUND(T107*AF107,2)</f>
        <v>7994.5</v>
      </c>
      <c r="AV107" s="241">
        <f>ROUND(U107*AF107,2)</f>
        <v>0</v>
      </c>
      <c r="AW107" s="241">
        <f>ROUND(V107*AF107,2)</f>
        <v>0</v>
      </c>
      <c r="AX107" s="241">
        <f>ROUND(W107*AF107,2)</f>
        <v>0</v>
      </c>
      <c r="AY107" s="241">
        <f>ROUND(X107*AF107,2)</f>
        <v>0</v>
      </c>
      <c r="AZ107" s="243">
        <f>ROUND(Y107*AF107,2)</f>
        <v>0</v>
      </c>
      <c r="BA107" s="242">
        <f>ROUND(Z107*AF107,2)</f>
        <v>0</v>
      </c>
      <c r="BB107" s="242">
        <f>ROUND(AA107*AF107,2)</f>
        <v>0</v>
      </c>
      <c r="BC107" s="242">
        <f>ROUND(AB107*AF107,2)</f>
        <v>0</v>
      </c>
      <c r="BD107" s="242">
        <f t="shared" si="214"/>
        <v>0</v>
      </c>
      <c r="BE107" s="242"/>
      <c r="BF107" s="70">
        <f t="shared" si="293"/>
        <v>0</v>
      </c>
      <c r="BG107" s="1"/>
      <c r="BH107" s="1"/>
    </row>
    <row r="108" spans="1:60" ht="12.75" hidden="1" customHeight="1" x14ac:dyDescent="0.2">
      <c r="A108" s="57" t="s">
        <v>247</v>
      </c>
      <c r="B108" s="58" t="s">
        <v>248</v>
      </c>
      <c r="C108" s="149"/>
      <c r="D108" s="64"/>
      <c r="E108" s="286"/>
      <c r="F108" s="287"/>
      <c r="G108" s="184"/>
      <c r="H108" s="184"/>
      <c r="I108" s="184"/>
      <c r="J108" s="184"/>
      <c r="K108" s="184"/>
      <c r="L108" s="184"/>
      <c r="M108" s="282"/>
      <c r="N108" s="282"/>
      <c r="O108" s="282"/>
      <c r="P108" s="282"/>
      <c r="Q108" s="282"/>
      <c r="R108" s="282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  <c r="AC108" s="305"/>
      <c r="AD108" s="305"/>
      <c r="AE108" s="59"/>
      <c r="AF108" s="305"/>
      <c r="AG108" s="63">
        <f>SUM(AG109:AG115)</f>
        <v>11147.82</v>
      </c>
      <c r="AH108" s="150"/>
      <c r="AI108" s="61"/>
      <c r="AJ108" s="59"/>
      <c r="AK108" s="59">
        <f t="shared" ref="AK108:BF108" si="298">SUM(AK109:AK115)</f>
        <v>11147.82</v>
      </c>
      <c r="AL108" s="59"/>
      <c r="AM108" s="59"/>
      <c r="AN108" s="59"/>
      <c r="AO108" s="59">
        <f t="shared" si="298"/>
        <v>11147.82</v>
      </c>
      <c r="AP108" s="59"/>
      <c r="AQ108" s="59"/>
      <c r="AR108" s="59"/>
      <c r="AS108" s="59">
        <f t="shared" si="298"/>
        <v>11147.82</v>
      </c>
      <c r="AT108" s="62">
        <f t="shared" si="298"/>
        <v>0</v>
      </c>
      <c r="AU108" s="62">
        <f t="shared" si="298"/>
        <v>6047.96</v>
      </c>
      <c r="AV108" s="60">
        <f t="shared" si="298"/>
        <v>0</v>
      </c>
      <c r="AW108" s="60">
        <f t="shared" si="298"/>
        <v>0</v>
      </c>
      <c r="AX108" s="60">
        <f t="shared" si="298"/>
        <v>0</v>
      </c>
      <c r="AY108" s="60">
        <f t="shared" si="298"/>
        <v>0</v>
      </c>
      <c r="AZ108" s="59">
        <f t="shared" si="298"/>
        <v>0</v>
      </c>
      <c r="BA108" s="63">
        <f t="shared" si="298"/>
        <v>0</v>
      </c>
      <c r="BB108" s="63">
        <f t="shared" si="298"/>
        <v>0</v>
      </c>
      <c r="BC108" s="63">
        <f t="shared" si="298"/>
        <v>0</v>
      </c>
      <c r="BD108" s="63">
        <f t="shared" si="298"/>
        <v>5099.8599999999997</v>
      </c>
      <c r="BE108" s="63"/>
      <c r="BF108" s="63">
        <f t="shared" si="298"/>
        <v>0</v>
      </c>
      <c r="BG108" s="1"/>
      <c r="BH108" s="1"/>
    </row>
    <row r="109" spans="1:60" ht="38.25" hidden="1" customHeight="1" x14ac:dyDescent="0.2">
      <c r="A109" s="65" t="s">
        <v>249</v>
      </c>
      <c r="B109" s="66" t="s">
        <v>250</v>
      </c>
      <c r="C109" s="151" t="s">
        <v>87</v>
      </c>
      <c r="D109" s="65">
        <v>3</v>
      </c>
      <c r="E109" s="274"/>
      <c r="F109" s="275"/>
      <c r="G109" s="276">
        <f t="shared" ref="G109:G115" si="299">E109-F109</f>
        <v>0</v>
      </c>
      <c r="H109" s="276">
        <f t="shared" ref="H109:H115" si="300">D109+G109</f>
        <v>3</v>
      </c>
      <c r="I109" s="277"/>
      <c r="J109" s="278"/>
      <c r="K109" s="153">
        <f t="shared" ref="K109" si="301">I109-J109</f>
        <v>0</v>
      </c>
      <c r="L109" s="154">
        <f t="shared" ref="L109" si="302">H109+K109</f>
        <v>3</v>
      </c>
      <c r="M109" s="279"/>
      <c r="N109" s="280"/>
      <c r="O109" s="280"/>
      <c r="P109" s="155">
        <f t="shared" ref="P109" si="303">N109-O109</f>
        <v>0</v>
      </c>
      <c r="Q109" s="156">
        <f t="shared" ref="Q109" si="304">L109+P109</f>
        <v>3</v>
      </c>
      <c r="R109" s="280"/>
      <c r="S109" s="187"/>
      <c r="T109" s="187">
        <v>3</v>
      </c>
      <c r="U109" s="187"/>
      <c r="V109" s="187"/>
      <c r="W109" s="187"/>
      <c r="X109" s="187"/>
      <c r="Y109" s="187"/>
      <c r="Z109" s="187"/>
      <c r="AA109" s="187"/>
      <c r="AB109" s="187"/>
      <c r="AC109" s="306"/>
      <c r="AD109" s="306"/>
      <c r="AE109" s="67">
        <f t="shared" si="285"/>
        <v>0</v>
      </c>
      <c r="AF109" s="315">
        <v>41.81</v>
      </c>
      <c r="AG109" s="70">
        <f t="shared" ref="AG109:AG115" si="305">ROUND(D109*AF109,2)</f>
        <v>125.43</v>
      </c>
      <c r="AH109" s="152">
        <f t="shared" ref="AH109:AH115" si="306">ROUND(E109*AF109,2)</f>
        <v>0</v>
      </c>
      <c r="AI109" s="68">
        <f t="shared" ref="AI109:AI115" si="307">ROUND(F109*AF109,2)</f>
        <v>0</v>
      </c>
      <c r="AJ109" s="69">
        <f t="shared" ref="AJ109:AJ115" si="308">ROUND(G109*AF109,2)</f>
        <v>0</v>
      </c>
      <c r="AK109" s="69">
        <f t="shared" ref="AK109:AK115" si="309">ROUND(H109*AF109,2)</f>
        <v>125.43</v>
      </c>
      <c r="AL109" s="238">
        <f t="shared" ref="AL109" si="310">ROUND(I109*AF109,2)</f>
        <v>0</v>
      </c>
      <c r="AM109" s="238">
        <f t="shared" ref="AM109" si="311">ROUND(J109*AF109,2)</f>
        <v>0</v>
      </c>
      <c r="AN109" s="238">
        <f t="shared" ref="AN109" si="312">ROUND(K109*AF109,2)</f>
        <v>0</v>
      </c>
      <c r="AO109" s="238">
        <f t="shared" ref="AO109" si="313">ROUND(L109*AF109,2)</f>
        <v>125.43</v>
      </c>
      <c r="AP109" s="251">
        <f t="shared" ref="AP109:AP115" si="314">ROUND(N109*AF254,2)</f>
        <v>0</v>
      </c>
      <c r="AQ109" s="251">
        <f t="shared" ref="AQ109" si="315">ROUND(O109*AF109,2)</f>
        <v>0</v>
      </c>
      <c r="AR109" s="251">
        <f t="shared" ref="AR109" si="316">ROUND(P109*AF109,2)</f>
        <v>0</v>
      </c>
      <c r="AS109" s="251">
        <f t="shared" ref="AS109" si="317">ROUND(Q109*AF109,2)</f>
        <v>125.43</v>
      </c>
      <c r="AT109" s="241">
        <f t="shared" ref="AT109:AT115" si="318">ROUND(S109*AF109,2)</f>
        <v>0</v>
      </c>
      <c r="AU109" s="242">
        <f t="shared" ref="AU109:AU115" si="319">ROUND(T109*AF109,2)</f>
        <v>125.43</v>
      </c>
      <c r="AV109" s="241">
        <f t="shared" ref="AV109:AV115" si="320">ROUND(U109*AF109,2)</f>
        <v>0</v>
      </c>
      <c r="AW109" s="241">
        <f t="shared" ref="AW109:AW115" si="321">ROUND(V109*AF109,2)</f>
        <v>0</v>
      </c>
      <c r="AX109" s="241">
        <f t="shared" ref="AX109:AX115" si="322">ROUND(W109*AF109,2)</f>
        <v>0</v>
      </c>
      <c r="AY109" s="241">
        <f t="shared" ref="AY109:AY115" si="323">ROUND(X109*AF109,2)</f>
        <v>0</v>
      </c>
      <c r="AZ109" s="243">
        <f t="shared" ref="AZ109:AZ115" si="324">ROUND(Y109*AF109,2)</f>
        <v>0</v>
      </c>
      <c r="BA109" s="242">
        <f t="shared" ref="BA109:BA115" si="325">ROUND(Z109*AF109,2)</f>
        <v>0</v>
      </c>
      <c r="BB109" s="242">
        <f t="shared" ref="BB109:BB115" si="326">ROUND(AA109*AF109,2)</f>
        <v>0</v>
      </c>
      <c r="BC109" s="242">
        <f t="shared" ref="BC109:BC115" si="327">ROUND(AB109*AF109,2)</f>
        <v>0</v>
      </c>
      <c r="BD109" s="242">
        <f t="shared" si="214"/>
        <v>0</v>
      </c>
      <c r="BE109" s="242"/>
      <c r="BF109" s="70">
        <f t="shared" ref="BF109:BF115" si="328">ROUND(AE109*AF109,2)</f>
        <v>0</v>
      </c>
      <c r="BG109" s="1"/>
      <c r="BH109" s="1"/>
    </row>
    <row r="110" spans="1:60" ht="12.75" hidden="1" customHeight="1" x14ac:dyDescent="0.2">
      <c r="A110" s="65" t="s">
        <v>251</v>
      </c>
      <c r="B110" s="66" t="s">
        <v>252</v>
      </c>
      <c r="C110" s="151" t="s">
        <v>87</v>
      </c>
      <c r="D110" s="65">
        <v>3</v>
      </c>
      <c r="E110" s="274"/>
      <c r="F110" s="275"/>
      <c r="G110" s="276">
        <f t="shared" si="299"/>
        <v>0</v>
      </c>
      <c r="H110" s="276">
        <f t="shared" si="300"/>
        <v>3</v>
      </c>
      <c r="I110" s="277"/>
      <c r="J110" s="278"/>
      <c r="K110" s="153">
        <f t="shared" ref="K110:K115" si="329">I110-J110</f>
        <v>0</v>
      </c>
      <c r="L110" s="154">
        <f t="shared" ref="L110:L115" si="330">H110+K110</f>
        <v>3</v>
      </c>
      <c r="M110" s="279"/>
      <c r="N110" s="280"/>
      <c r="O110" s="280"/>
      <c r="P110" s="155">
        <f t="shared" ref="P110:P115" si="331">N110-O110</f>
        <v>0</v>
      </c>
      <c r="Q110" s="156">
        <f t="shared" ref="Q110:Q115" si="332">L110+P110</f>
        <v>3</v>
      </c>
      <c r="R110" s="280"/>
      <c r="S110" s="187"/>
      <c r="T110" s="187">
        <v>3</v>
      </c>
      <c r="U110" s="187"/>
      <c r="V110" s="187"/>
      <c r="W110" s="187"/>
      <c r="X110" s="187"/>
      <c r="Y110" s="187"/>
      <c r="Z110" s="187"/>
      <c r="AA110" s="187"/>
      <c r="AB110" s="187"/>
      <c r="AC110" s="306"/>
      <c r="AD110" s="306"/>
      <c r="AE110" s="67">
        <f t="shared" si="285"/>
        <v>0</v>
      </c>
      <c r="AF110" s="315">
        <v>216.54</v>
      </c>
      <c r="AG110" s="70">
        <f t="shared" si="305"/>
        <v>649.62</v>
      </c>
      <c r="AH110" s="152">
        <f t="shared" si="306"/>
        <v>0</v>
      </c>
      <c r="AI110" s="68">
        <f t="shared" si="307"/>
        <v>0</v>
      </c>
      <c r="AJ110" s="69">
        <f t="shared" si="308"/>
        <v>0</v>
      </c>
      <c r="AK110" s="69">
        <f t="shared" si="309"/>
        <v>649.62</v>
      </c>
      <c r="AL110" s="238">
        <f t="shared" ref="AL110:AL115" si="333">ROUND(I110*AF110,2)</f>
        <v>0</v>
      </c>
      <c r="AM110" s="238">
        <f t="shared" ref="AM110:AM115" si="334">ROUND(J110*AF110,2)</f>
        <v>0</v>
      </c>
      <c r="AN110" s="238">
        <f t="shared" ref="AN110:AN115" si="335">ROUND(K110*AF110,2)</f>
        <v>0</v>
      </c>
      <c r="AO110" s="238">
        <f t="shared" ref="AO110:AO115" si="336">ROUND(L110*AF110,2)</f>
        <v>649.62</v>
      </c>
      <c r="AP110" s="251">
        <f t="shared" si="314"/>
        <v>0</v>
      </c>
      <c r="AQ110" s="251">
        <f t="shared" ref="AQ110:AQ115" si="337">ROUND(O110*AF110,2)</f>
        <v>0</v>
      </c>
      <c r="AR110" s="251">
        <f t="shared" ref="AR110:AR115" si="338">ROUND(P110*AF110,2)</f>
        <v>0</v>
      </c>
      <c r="AS110" s="251">
        <f t="shared" ref="AS110:AS115" si="339">ROUND(Q110*AF110,2)</f>
        <v>649.62</v>
      </c>
      <c r="AT110" s="241">
        <f t="shared" si="318"/>
        <v>0</v>
      </c>
      <c r="AU110" s="242">
        <f t="shared" si="319"/>
        <v>649.62</v>
      </c>
      <c r="AV110" s="241">
        <f t="shared" si="320"/>
        <v>0</v>
      </c>
      <c r="AW110" s="241">
        <f t="shared" si="321"/>
        <v>0</v>
      </c>
      <c r="AX110" s="241">
        <f t="shared" si="322"/>
        <v>0</v>
      </c>
      <c r="AY110" s="241">
        <f t="shared" si="323"/>
        <v>0</v>
      </c>
      <c r="AZ110" s="243">
        <f t="shared" si="324"/>
        <v>0</v>
      </c>
      <c r="BA110" s="242">
        <f t="shared" si="325"/>
        <v>0</v>
      </c>
      <c r="BB110" s="242">
        <f t="shared" si="326"/>
        <v>0</v>
      </c>
      <c r="BC110" s="242">
        <f t="shared" si="327"/>
        <v>0</v>
      </c>
      <c r="BD110" s="242">
        <f t="shared" si="214"/>
        <v>0</v>
      </c>
      <c r="BE110" s="242"/>
      <c r="BF110" s="70">
        <f t="shared" si="328"/>
        <v>0</v>
      </c>
      <c r="BG110" s="1"/>
      <c r="BH110" s="1"/>
    </row>
    <row r="111" spans="1:60" ht="38.25" hidden="1" customHeight="1" x14ac:dyDescent="0.2">
      <c r="A111" s="65" t="s">
        <v>253</v>
      </c>
      <c r="B111" s="66" t="s">
        <v>254</v>
      </c>
      <c r="C111" s="151" t="s">
        <v>87</v>
      </c>
      <c r="D111" s="65">
        <v>3</v>
      </c>
      <c r="E111" s="274"/>
      <c r="F111" s="275"/>
      <c r="G111" s="276">
        <f t="shared" si="299"/>
        <v>0</v>
      </c>
      <c r="H111" s="276">
        <f t="shared" si="300"/>
        <v>3</v>
      </c>
      <c r="I111" s="277"/>
      <c r="J111" s="278"/>
      <c r="K111" s="153">
        <f t="shared" si="329"/>
        <v>0</v>
      </c>
      <c r="L111" s="154">
        <f t="shared" si="330"/>
        <v>3</v>
      </c>
      <c r="M111" s="279"/>
      <c r="N111" s="280"/>
      <c r="O111" s="280"/>
      <c r="P111" s="155">
        <f t="shared" si="331"/>
        <v>0</v>
      </c>
      <c r="Q111" s="156">
        <f t="shared" si="332"/>
        <v>3</v>
      </c>
      <c r="R111" s="280"/>
      <c r="S111" s="187"/>
      <c r="T111" s="187">
        <v>3</v>
      </c>
      <c r="U111" s="187"/>
      <c r="V111" s="187"/>
      <c r="W111" s="187"/>
      <c r="X111" s="187"/>
      <c r="Y111" s="187"/>
      <c r="Z111" s="187"/>
      <c r="AA111" s="187"/>
      <c r="AB111" s="187"/>
      <c r="AC111" s="306"/>
      <c r="AD111" s="306"/>
      <c r="AE111" s="67">
        <f t="shared" si="285"/>
        <v>0</v>
      </c>
      <c r="AF111" s="315">
        <v>618.21</v>
      </c>
      <c r="AG111" s="70">
        <f t="shared" si="305"/>
        <v>1854.63</v>
      </c>
      <c r="AH111" s="152">
        <f t="shared" si="306"/>
        <v>0</v>
      </c>
      <c r="AI111" s="68">
        <f t="shared" si="307"/>
        <v>0</v>
      </c>
      <c r="AJ111" s="69">
        <f t="shared" si="308"/>
        <v>0</v>
      </c>
      <c r="AK111" s="69">
        <f t="shared" si="309"/>
        <v>1854.63</v>
      </c>
      <c r="AL111" s="238">
        <f t="shared" si="333"/>
        <v>0</v>
      </c>
      <c r="AM111" s="238">
        <f t="shared" si="334"/>
        <v>0</v>
      </c>
      <c r="AN111" s="238">
        <f t="shared" si="335"/>
        <v>0</v>
      </c>
      <c r="AO111" s="238">
        <f t="shared" si="336"/>
        <v>1854.63</v>
      </c>
      <c r="AP111" s="251">
        <f t="shared" si="314"/>
        <v>0</v>
      </c>
      <c r="AQ111" s="251">
        <f t="shared" si="337"/>
        <v>0</v>
      </c>
      <c r="AR111" s="251">
        <f t="shared" si="338"/>
        <v>0</v>
      </c>
      <c r="AS111" s="251">
        <f t="shared" si="339"/>
        <v>1854.63</v>
      </c>
      <c r="AT111" s="241">
        <f t="shared" si="318"/>
        <v>0</v>
      </c>
      <c r="AU111" s="242">
        <f t="shared" si="319"/>
        <v>1854.63</v>
      </c>
      <c r="AV111" s="241">
        <f t="shared" si="320"/>
        <v>0</v>
      </c>
      <c r="AW111" s="241">
        <f t="shared" si="321"/>
        <v>0</v>
      </c>
      <c r="AX111" s="241">
        <f t="shared" si="322"/>
        <v>0</v>
      </c>
      <c r="AY111" s="241">
        <f t="shared" si="323"/>
        <v>0</v>
      </c>
      <c r="AZ111" s="243">
        <f t="shared" si="324"/>
        <v>0</v>
      </c>
      <c r="BA111" s="242">
        <f t="shared" si="325"/>
        <v>0</v>
      </c>
      <c r="BB111" s="242">
        <f t="shared" si="326"/>
        <v>0</v>
      </c>
      <c r="BC111" s="242">
        <f t="shared" si="327"/>
        <v>0</v>
      </c>
      <c r="BD111" s="242">
        <f t="shared" si="214"/>
        <v>0</v>
      </c>
      <c r="BE111" s="242"/>
      <c r="BF111" s="70">
        <f t="shared" si="328"/>
        <v>0</v>
      </c>
      <c r="BG111" s="1"/>
      <c r="BH111" s="1"/>
    </row>
    <row r="112" spans="1:60" ht="38.25" hidden="1" customHeight="1" x14ac:dyDescent="0.2">
      <c r="A112" s="65" t="s">
        <v>255</v>
      </c>
      <c r="B112" s="66" t="s">
        <v>256</v>
      </c>
      <c r="C112" s="151" t="s">
        <v>87</v>
      </c>
      <c r="D112" s="65">
        <v>6</v>
      </c>
      <c r="E112" s="274"/>
      <c r="F112" s="275"/>
      <c r="G112" s="276">
        <f t="shared" si="299"/>
        <v>0</v>
      </c>
      <c r="H112" s="276">
        <f t="shared" si="300"/>
        <v>6</v>
      </c>
      <c r="I112" s="277"/>
      <c r="J112" s="278"/>
      <c r="K112" s="153">
        <f t="shared" si="329"/>
        <v>0</v>
      </c>
      <c r="L112" s="154">
        <f t="shared" si="330"/>
        <v>6</v>
      </c>
      <c r="M112" s="279"/>
      <c r="N112" s="280"/>
      <c r="O112" s="280"/>
      <c r="P112" s="155">
        <f t="shared" si="331"/>
        <v>0</v>
      </c>
      <c r="Q112" s="156">
        <f t="shared" si="332"/>
        <v>6</v>
      </c>
      <c r="R112" s="280"/>
      <c r="S112" s="187"/>
      <c r="T112" s="187">
        <v>6</v>
      </c>
      <c r="U112" s="187"/>
      <c r="V112" s="187"/>
      <c r="W112" s="187"/>
      <c r="X112" s="187"/>
      <c r="Y112" s="187"/>
      <c r="Z112" s="187"/>
      <c r="AA112" s="187"/>
      <c r="AB112" s="187"/>
      <c r="AC112" s="306"/>
      <c r="AD112" s="306"/>
      <c r="AE112" s="67">
        <f t="shared" si="285"/>
        <v>0</v>
      </c>
      <c r="AF112" s="315">
        <v>541.4</v>
      </c>
      <c r="AG112" s="70">
        <f t="shared" si="305"/>
        <v>3248.4</v>
      </c>
      <c r="AH112" s="152">
        <f t="shared" si="306"/>
        <v>0</v>
      </c>
      <c r="AI112" s="68">
        <f t="shared" si="307"/>
        <v>0</v>
      </c>
      <c r="AJ112" s="69">
        <f t="shared" si="308"/>
        <v>0</v>
      </c>
      <c r="AK112" s="69">
        <f t="shared" si="309"/>
        <v>3248.4</v>
      </c>
      <c r="AL112" s="238">
        <f t="shared" si="333"/>
        <v>0</v>
      </c>
      <c r="AM112" s="238">
        <f t="shared" si="334"/>
        <v>0</v>
      </c>
      <c r="AN112" s="238">
        <f t="shared" si="335"/>
        <v>0</v>
      </c>
      <c r="AO112" s="238">
        <f t="shared" si="336"/>
        <v>3248.4</v>
      </c>
      <c r="AP112" s="251">
        <f t="shared" si="314"/>
        <v>0</v>
      </c>
      <c r="AQ112" s="251">
        <f t="shared" si="337"/>
        <v>0</v>
      </c>
      <c r="AR112" s="251">
        <f t="shared" si="338"/>
        <v>0</v>
      </c>
      <c r="AS112" s="251">
        <f t="shared" si="339"/>
        <v>3248.4</v>
      </c>
      <c r="AT112" s="241">
        <f t="shared" si="318"/>
        <v>0</v>
      </c>
      <c r="AU112" s="242">
        <f t="shared" si="319"/>
        <v>3248.4</v>
      </c>
      <c r="AV112" s="241">
        <f t="shared" si="320"/>
        <v>0</v>
      </c>
      <c r="AW112" s="241">
        <f t="shared" si="321"/>
        <v>0</v>
      </c>
      <c r="AX112" s="241">
        <f t="shared" si="322"/>
        <v>0</v>
      </c>
      <c r="AY112" s="241">
        <f t="shared" si="323"/>
        <v>0</v>
      </c>
      <c r="AZ112" s="243">
        <f t="shared" si="324"/>
        <v>0</v>
      </c>
      <c r="BA112" s="242">
        <f t="shared" si="325"/>
        <v>0</v>
      </c>
      <c r="BB112" s="242">
        <f t="shared" si="326"/>
        <v>0</v>
      </c>
      <c r="BC112" s="242">
        <f t="shared" si="327"/>
        <v>0</v>
      </c>
      <c r="BD112" s="242">
        <f t="shared" si="214"/>
        <v>0</v>
      </c>
      <c r="BE112" s="242"/>
      <c r="BF112" s="70">
        <f t="shared" si="328"/>
        <v>0</v>
      </c>
      <c r="BG112" s="1"/>
      <c r="BH112" s="1"/>
    </row>
    <row r="113" spans="1:60" ht="25.5" hidden="1" customHeight="1" x14ac:dyDescent="0.2">
      <c r="A113" s="65" t="s">
        <v>257</v>
      </c>
      <c r="B113" s="66" t="s">
        <v>258</v>
      </c>
      <c r="C113" s="151" t="s">
        <v>80</v>
      </c>
      <c r="D113" s="65">
        <v>5.8</v>
      </c>
      <c r="E113" s="274"/>
      <c r="F113" s="275"/>
      <c r="G113" s="276">
        <f t="shared" si="299"/>
        <v>0</v>
      </c>
      <c r="H113" s="276">
        <f t="shared" si="300"/>
        <v>5.8</v>
      </c>
      <c r="I113" s="277"/>
      <c r="J113" s="278"/>
      <c r="K113" s="153">
        <f t="shared" si="329"/>
        <v>0</v>
      </c>
      <c r="L113" s="154">
        <f t="shared" si="330"/>
        <v>5.8</v>
      </c>
      <c r="M113" s="279"/>
      <c r="N113" s="280"/>
      <c r="O113" s="280"/>
      <c r="P113" s="155">
        <f t="shared" si="331"/>
        <v>0</v>
      </c>
      <c r="Q113" s="156">
        <f t="shared" si="332"/>
        <v>5.8</v>
      </c>
      <c r="R113" s="280"/>
      <c r="S113" s="187"/>
      <c r="T113" s="187">
        <v>5.8</v>
      </c>
      <c r="U113" s="187"/>
      <c r="V113" s="187"/>
      <c r="W113" s="187"/>
      <c r="X113" s="187"/>
      <c r="Y113" s="187"/>
      <c r="Z113" s="187"/>
      <c r="AA113" s="187"/>
      <c r="AB113" s="187"/>
      <c r="AC113" s="306"/>
      <c r="AD113" s="306"/>
      <c r="AE113" s="67">
        <f t="shared" si="285"/>
        <v>0</v>
      </c>
      <c r="AF113" s="315">
        <v>29.29</v>
      </c>
      <c r="AG113" s="70">
        <f t="shared" si="305"/>
        <v>169.88</v>
      </c>
      <c r="AH113" s="152">
        <f t="shared" si="306"/>
        <v>0</v>
      </c>
      <c r="AI113" s="68">
        <f t="shared" si="307"/>
        <v>0</v>
      </c>
      <c r="AJ113" s="69">
        <f t="shared" si="308"/>
        <v>0</v>
      </c>
      <c r="AK113" s="69">
        <f t="shared" si="309"/>
        <v>169.88</v>
      </c>
      <c r="AL113" s="238">
        <f t="shared" si="333"/>
        <v>0</v>
      </c>
      <c r="AM113" s="238">
        <f t="shared" si="334"/>
        <v>0</v>
      </c>
      <c r="AN113" s="238">
        <f t="shared" si="335"/>
        <v>0</v>
      </c>
      <c r="AO113" s="238">
        <f t="shared" si="336"/>
        <v>169.88</v>
      </c>
      <c r="AP113" s="251">
        <f t="shared" si="314"/>
        <v>0</v>
      </c>
      <c r="AQ113" s="251">
        <f t="shared" si="337"/>
        <v>0</v>
      </c>
      <c r="AR113" s="251">
        <f t="shared" si="338"/>
        <v>0</v>
      </c>
      <c r="AS113" s="251">
        <f t="shared" si="339"/>
        <v>169.88</v>
      </c>
      <c r="AT113" s="241">
        <f t="shared" si="318"/>
        <v>0</v>
      </c>
      <c r="AU113" s="242">
        <f t="shared" si="319"/>
        <v>169.88</v>
      </c>
      <c r="AV113" s="241">
        <f t="shared" si="320"/>
        <v>0</v>
      </c>
      <c r="AW113" s="241">
        <f t="shared" si="321"/>
        <v>0</v>
      </c>
      <c r="AX113" s="241">
        <f t="shared" si="322"/>
        <v>0</v>
      </c>
      <c r="AY113" s="241">
        <f t="shared" si="323"/>
        <v>0</v>
      </c>
      <c r="AZ113" s="243">
        <f t="shared" si="324"/>
        <v>0</v>
      </c>
      <c r="BA113" s="242">
        <f t="shared" si="325"/>
        <v>0</v>
      </c>
      <c r="BB113" s="242">
        <f t="shared" si="326"/>
        <v>0</v>
      </c>
      <c r="BC113" s="242">
        <f t="shared" si="327"/>
        <v>0</v>
      </c>
      <c r="BD113" s="242">
        <f t="shared" si="214"/>
        <v>0</v>
      </c>
      <c r="BE113" s="242"/>
      <c r="BF113" s="70">
        <f t="shared" si="328"/>
        <v>0</v>
      </c>
      <c r="BG113" s="1"/>
      <c r="BH113" s="1"/>
    </row>
    <row r="114" spans="1:60" ht="38.25" customHeight="1" x14ac:dyDescent="0.2">
      <c r="A114" s="65" t="s">
        <v>259</v>
      </c>
      <c r="B114" s="66" t="s">
        <v>260</v>
      </c>
      <c r="C114" s="151" t="s">
        <v>261</v>
      </c>
      <c r="D114" s="65">
        <v>1</v>
      </c>
      <c r="E114" s="274"/>
      <c r="F114" s="275"/>
      <c r="G114" s="276">
        <f t="shared" si="299"/>
        <v>0</v>
      </c>
      <c r="H114" s="276">
        <f t="shared" si="300"/>
        <v>1</v>
      </c>
      <c r="I114" s="277"/>
      <c r="J114" s="278"/>
      <c r="K114" s="153">
        <f t="shared" si="329"/>
        <v>0</v>
      </c>
      <c r="L114" s="154">
        <f t="shared" si="330"/>
        <v>1</v>
      </c>
      <c r="M114" s="279"/>
      <c r="N114" s="280"/>
      <c r="O114" s="280"/>
      <c r="P114" s="155">
        <f t="shared" si="331"/>
        <v>0</v>
      </c>
      <c r="Q114" s="156">
        <f t="shared" si="332"/>
        <v>1</v>
      </c>
      <c r="R114" s="280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306">
        <v>1</v>
      </c>
      <c r="AD114" s="306"/>
      <c r="AE114" s="67">
        <f t="shared" si="285"/>
        <v>0</v>
      </c>
      <c r="AF114" s="315">
        <v>348.21</v>
      </c>
      <c r="AG114" s="70">
        <f t="shared" si="305"/>
        <v>348.21</v>
      </c>
      <c r="AH114" s="152">
        <f t="shared" si="306"/>
        <v>0</v>
      </c>
      <c r="AI114" s="68">
        <f t="shared" si="307"/>
        <v>0</v>
      </c>
      <c r="AJ114" s="69">
        <f t="shared" si="308"/>
        <v>0</v>
      </c>
      <c r="AK114" s="69">
        <f t="shared" si="309"/>
        <v>348.21</v>
      </c>
      <c r="AL114" s="238">
        <f t="shared" si="333"/>
        <v>0</v>
      </c>
      <c r="AM114" s="238">
        <f t="shared" si="334"/>
        <v>0</v>
      </c>
      <c r="AN114" s="238">
        <f t="shared" si="335"/>
        <v>0</v>
      </c>
      <c r="AO114" s="238">
        <f t="shared" si="336"/>
        <v>348.21</v>
      </c>
      <c r="AP114" s="251">
        <f t="shared" si="314"/>
        <v>0</v>
      </c>
      <c r="AQ114" s="251">
        <f t="shared" si="337"/>
        <v>0</v>
      </c>
      <c r="AR114" s="251">
        <f t="shared" si="338"/>
        <v>0</v>
      </c>
      <c r="AS114" s="251">
        <f t="shared" si="339"/>
        <v>348.21</v>
      </c>
      <c r="AT114" s="241">
        <f t="shared" si="318"/>
        <v>0</v>
      </c>
      <c r="AU114" s="242">
        <f t="shared" si="319"/>
        <v>0</v>
      </c>
      <c r="AV114" s="241">
        <f t="shared" si="320"/>
        <v>0</v>
      </c>
      <c r="AW114" s="241">
        <f t="shared" si="321"/>
        <v>0</v>
      </c>
      <c r="AX114" s="241">
        <f t="shared" si="322"/>
        <v>0</v>
      </c>
      <c r="AY114" s="241">
        <f t="shared" si="323"/>
        <v>0</v>
      </c>
      <c r="AZ114" s="243">
        <f t="shared" si="324"/>
        <v>0</v>
      </c>
      <c r="BA114" s="242">
        <f t="shared" si="325"/>
        <v>0</v>
      </c>
      <c r="BB114" s="242">
        <f t="shared" si="326"/>
        <v>0</v>
      </c>
      <c r="BC114" s="242">
        <f t="shared" si="327"/>
        <v>0</v>
      </c>
      <c r="BD114" s="242">
        <f t="shared" si="214"/>
        <v>348.21</v>
      </c>
      <c r="BE114" s="242"/>
      <c r="BF114" s="70">
        <f t="shared" si="328"/>
        <v>0</v>
      </c>
      <c r="BG114" s="1"/>
      <c r="BH114" s="1"/>
    </row>
    <row r="115" spans="1:60" ht="51" customHeight="1" x14ac:dyDescent="0.2">
      <c r="A115" s="65" t="s">
        <v>262</v>
      </c>
      <c r="B115" s="66" t="s">
        <v>263</v>
      </c>
      <c r="C115" s="151" t="s">
        <v>87</v>
      </c>
      <c r="D115" s="65">
        <v>1</v>
      </c>
      <c r="E115" s="274"/>
      <c r="F115" s="275"/>
      <c r="G115" s="276">
        <f t="shared" si="299"/>
        <v>0</v>
      </c>
      <c r="H115" s="276">
        <f t="shared" si="300"/>
        <v>1</v>
      </c>
      <c r="I115" s="277"/>
      <c r="J115" s="278"/>
      <c r="K115" s="153">
        <f t="shared" si="329"/>
        <v>0</v>
      </c>
      <c r="L115" s="154">
        <f t="shared" si="330"/>
        <v>1</v>
      </c>
      <c r="M115" s="279"/>
      <c r="N115" s="280"/>
      <c r="O115" s="280"/>
      <c r="P115" s="155">
        <f t="shared" si="331"/>
        <v>0</v>
      </c>
      <c r="Q115" s="156">
        <f t="shared" si="332"/>
        <v>1</v>
      </c>
      <c r="R115" s="280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306">
        <v>1</v>
      </c>
      <c r="AD115" s="306"/>
      <c r="AE115" s="67">
        <f t="shared" si="285"/>
        <v>0</v>
      </c>
      <c r="AF115" s="315">
        <v>4751.6499999999996</v>
      </c>
      <c r="AG115" s="70">
        <f t="shared" si="305"/>
        <v>4751.6499999999996</v>
      </c>
      <c r="AH115" s="152">
        <f t="shared" si="306"/>
        <v>0</v>
      </c>
      <c r="AI115" s="68">
        <f t="shared" si="307"/>
        <v>0</v>
      </c>
      <c r="AJ115" s="69">
        <f t="shared" si="308"/>
        <v>0</v>
      </c>
      <c r="AK115" s="69">
        <f t="shared" si="309"/>
        <v>4751.6499999999996</v>
      </c>
      <c r="AL115" s="238">
        <f t="shared" si="333"/>
        <v>0</v>
      </c>
      <c r="AM115" s="238">
        <f t="shared" si="334"/>
        <v>0</v>
      </c>
      <c r="AN115" s="238">
        <f t="shared" si="335"/>
        <v>0</v>
      </c>
      <c r="AO115" s="238">
        <f t="shared" si="336"/>
        <v>4751.6499999999996</v>
      </c>
      <c r="AP115" s="251">
        <f t="shared" si="314"/>
        <v>0</v>
      </c>
      <c r="AQ115" s="251">
        <f t="shared" si="337"/>
        <v>0</v>
      </c>
      <c r="AR115" s="251">
        <f t="shared" si="338"/>
        <v>0</v>
      </c>
      <c r="AS115" s="251">
        <f t="shared" si="339"/>
        <v>4751.6499999999996</v>
      </c>
      <c r="AT115" s="241">
        <f t="shared" si="318"/>
        <v>0</v>
      </c>
      <c r="AU115" s="242">
        <f t="shared" si="319"/>
        <v>0</v>
      </c>
      <c r="AV115" s="241">
        <f t="shared" si="320"/>
        <v>0</v>
      </c>
      <c r="AW115" s="241">
        <f t="shared" si="321"/>
        <v>0</v>
      </c>
      <c r="AX115" s="241">
        <f t="shared" si="322"/>
        <v>0</v>
      </c>
      <c r="AY115" s="241">
        <f t="shared" si="323"/>
        <v>0</v>
      </c>
      <c r="AZ115" s="243">
        <f t="shared" si="324"/>
        <v>0</v>
      </c>
      <c r="BA115" s="242">
        <f t="shared" si="325"/>
        <v>0</v>
      </c>
      <c r="BB115" s="242">
        <f t="shared" si="326"/>
        <v>0</v>
      </c>
      <c r="BC115" s="242">
        <f t="shared" si="327"/>
        <v>0</v>
      </c>
      <c r="BD115" s="242">
        <f t="shared" si="214"/>
        <v>4751.6499999999996</v>
      </c>
      <c r="BE115" s="242"/>
      <c r="BF115" s="70">
        <f t="shared" si="328"/>
        <v>0</v>
      </c>
      <c r="BG115" s="1"/>
      <c r="BH115" s="1"/>
    </row>
    <row r="116" spans="1:60" ht="38.25" hidden="1" customHeight="1" x14ac:dyDescent="0.2">
      <c r="A116" s="49" t="s">
        <v>264</v>
      </c>
      <c r="B116" s="50" t="s">
        <v>265</v>
      </c>
      <c r="C116" s="147"/>
      <c r="D116" s="49"/>
      <c r="E116" s="288"/>
      <c r="F116" s="289"/>
      <c r="G116" s="185"/>
      <c r="H116" s="185"/>
      <c r="I116" s="185"/>
      <c r="J116" s="185"/>
      <c r="K116" s="185"/>
      <c r="L116" s="185"/>
      <c r="M116" s="285"/>
      <c r="N116" s="285"/>
      <c r="O116" s="285"/>
      <c r="P116" s="285"/>
      <c r="Q116" s="285"/>
      <c r="R116" s="285"/>
      <c r="S116" s="185"/>
      <c r="T116" s="185"/>
      <c r="U116" s="185"/>
      <c r="V116" s="185"/>
      <c r="W116" s="185"/>
      <c r="X116" s="185"/>
      <c r="Y116" s="185"/>
      <c r="Z116" s="185"/>
      <c r="AA116" s="185"/>
      <c r="AB116" s="185"/>
      <c r="AC116" s="304"/>
      <c r="AD116" s="304"/>
      <c r="AE116" s="51"/>
      <c r="AF116" s="304"/>
      <c r="AG116" s="55">
        <f>AG117+AG119+AG123</f>
        <v>335572.65</v>
      </c>
      <c r="AH116" s="148"/>
      <c r="AI116" s="52"/>
      <c r="AJ116" s="51"/>
      <c r="AK116" s="51">
        <f>AK117+AK119+AK123</f>
        <v>335572.65</v>
      </c>
      <c r="AL116" s="51"/>
      <c r="AM116" s="51"/>
      <c r="AN116" s="51"/>
      <c r="AO116" s="51">
        <f>AO117+AO119+AO123</f>
        <v>335572.65</v>
      </c>
      <c r="AP116" s="51"/>
      <c r="AQ116" s="51"/>
      <c r="AR116" s="51"/>
      <c r="AS116" s="51">
        <f t="shared" ref="AS116:BF116" si="340">AS117+AS119+AS123</f>
        <v>335572.65</v>
      </c>
      <c r="AT116" s="53">
        <f t="shared" si="340"/>
        <v>0</v>
      </c>
      <c r="AU116" s="53">
        <f t="shared" si="340"/>
        <v>14985</v>
      </c>
      <c r="AV116" s="54">
        <f t="shared" si="340"/>
        <v>0</v>
      </c>
      <c r="AW116" s="54">
        <f t="shared" si="340"/>
        <v>0</v>
      </c>
      <c r="AX116" s="54">
        <f t="shared" si="340"/>
        <v>0</v>
      </c>
      <c r="AY116" s="54">
        <f t="shared" si="340"/>
        <v>65377.46</v>
      </c>
      <c r="AZ116" s="51">
        <f t="shared" si="340"/>
        <v>160617.32</v>
      </c>
      <c r="BA116" s="55">
        <f t="shared" si="340"/>
        <v>69855.55</v>
      </c>
      <c r="BB116" s="55">
        <f t="shared" si="340"/>
        <v>0</v>
      </c>
      <c r="BC116" s="55">
        <f t="shared" si="340"/>
        <v>2048.67</v>
      </c>
      <c r="BD116" s="55">
        <f t="shared" si="340"/>
        <v>20477.310000000001</v>
      </c>
      <c r="BE116" s="55"/>
      <c r="BF116" s="55">
        <f t="shared" si="340"/>
        <v>2211.34</v>
      </c>
      <c r="BG116" s="4"/>
      <c r="BH116" s="4"/>
    </row>
    <row r="117" spans="1:60" ht="25.5" hidden="1" customHeight="1" x14ac:dyDescent="0.2">
      <c r="A117" s="57" t="s">
        <v>266</v>
      </c>
      <c r="B117" s="58" t="s">
        <v>267</v>
      </c>
      <c r="C117" s="149"/>
      <c r="D117" s="64"/>
      <c r="E117" s="286"/>
      <c r="F117" s="287"/>
      <c r="G117" s="184"/>
      <c r="H117" s="184"/>
      <c r="I117" s="184"/>
      <c r="J117" s="184"/>
      <c r="K117" s="184"/>
      <c r="L117" s="184"/>
      <c r="M117" s="282"/>
      <c r="N117" s="282"/>
      <c r="O117" s="282"/>
      <c r="P117" s="282"/>
      <c r="Q117" s="282"/>
      <c r="R117" s="282"/>
      <c r="S117" s="184"/>
      <c r="T117" s="184"/>
      <c r="U117" s="184"/>
      <c r="V117" s="184"/>
      <c r="W117" s="184"/>
      <c r="X117" s="184"/>
      <c r="Y117" s="184"/>
      <c r="Z117" s="184"/>
      <c r="AA117" s="184"/>
      <c r="AB117" s="184"/>
      <c r="AC117" s="305"/>
      <c r="AD117" s="305"/>
      <c r="AE117" s="59"/>
      <c r="AF117" s="305"/>
      <c r="AG117" s="63">
        <f>AG118</f>
        <v>10476</v>
      </c>
      <c r="AH117" s="150"/>
      <c r="AI117" s="61"/>
      <c r="AJ117" s="59"/>
      <c r="AK117" s="59">
        <f t="shared" ref="AK117:BF117" si="341">AK118</f>
        <v>10476</v>
      </c>
      <c r="AL117" s="59"/>
      <c r="AM117" s="59"/>
      <c r="AN117" s="59"/>
      <c r="AO117" s="59">
        <f t="shared" si="341"/>
        <v>10476</v>
      </c>
      <c r="AP117" s="59"/>
      <c r="AQ117" s="59"/>
      <c r="AR117" s="59"/>
      <c r="AS117" s="59">
        <f t="shared" si="341"/>
        <v>10476</v>
      </c>
      <c r="AT117" s="62">
        <f t="shared" si="341"/>
        <v>0</v>
      </c>
      <c r="AU117" s="62">
        <f t="shared" si="341"/>
        <v>5238</v>
      </c>
      <c r="AV117" s="60">
        <f t="shared" si="341"/>
        <v>0</v>
      </c>
      <c r="AW117" s="60">
        <f t="shared" si="341"/>
        <v>0</v>
      </c>
      <c r="AX117" s="60">
        <f t="shared" si="341"/>
        <v>0</v>
      </c>
      <c r="AY117" s="60">
        <f t="shared" si="341"/>
        <v>0</v>
      </c>
      <c r="AZ117" s="59">
        <f t="shared" si="341"/>
        <v>4714.2</v>
      </c>
      <c r="BA117" s="63">
        <f t="shared" si="341"/>
        <v>523.79999999999995</v>
      </c>
      <c r="BB117" s="63">
        <f t="shared" si="341"/>
        <v>0</v>
      </c>
      <c r="BC117" s="63">
        <f t="shared" si="341"/>
        <v>0</v>
      </c>
      <c r="BD117" s="63">
        <f t="shared" si="341"/>
        <v>0</v>
      </c>
      <c r="BE117" s="63"/>
      <c r="BF117" s="63">
        <f t="shared" si="341"/>
        <v>0</v>
      </c>
      <c r="BG117" s="1"/>
      <c r="BH117" s="1"/>
    </row>
    <row r="118" spans="1:60" ht="12.75" hidden="1" customHeight="1" x14ac:dyDescent="0.2">
      <c r="A118" s="65" t="s">
        <v>268</v>
      </c>
      <c r="B118" s="66" t="s">
        <v>269</v>
      </c>
      <c r="C118" s="151" t="s">
        <v>80</v>
      </c>
      <c r="D118" s="65">
        <v>600</v>
      </c>
      <c r="E118" s="274"/>
      <c r="F118" s="275"/>
      <c r="G118" s="276">
        <f>E118-F118</f>
        <v>0</v>
      </c>
      <c r="H118" s="276">
        <f>D118+G118</f>
        <v>600</v>
      </c>
      <c r="I118" s="277"/>
      <c r="J118" s="278"/>
      <c r="K118" s="153">
        <f t="shared" ref="K118" si="342">I118-J118</f>
        <v>0</v>
      </c>
      <c r="L118" s="154">
        <f t="shared" ref="L118" si="343">H118+K118</f>
        <v>600</v>
      </c>
      <c r="M118" s="279"/>
      <c r="N118" s="280"/>
      <c r="O118" s="280"/>
      <c r="P118" s="155">
        <f t="shared" ref="P118" si="344">N118-O118</f>
        <v>0</v>
      </c>
      <c r="Q118" s="156">
        <f t="shared" ref="Q118" si="345">L118+P118</f>
        <v>600</v>
      </c>
      <c r="R118" s="280"/>
      <c r="S118" s="187"/>
      <c r="T118" s="187">
        <v>300</v>
      </c>
      <c r="U118" s="187"/>
      <c r="V118" s="187"/>
      <c r="W118" s="187"/>
      <c r="X118" s="187"/>
      <c r="Y118" s="187">
        <v>270</v>
      </c>
      <c r="Z118" s="187">
        <v>30</v>
      </c>
      <c r="AA118" s="187"/>
      <c r="AB118" s="187"/>
      <c r="AC118" s="306"/>
      <c r="AD118" s="306"/>
      <c r="AE118" s="67">
        <f t="shared" ref="AE118:AE129" si="346">Q118-S118-T118-U118-V118-W118-X118-Y118-Z118-AA118-AB118-AC118-AD118</f>
        <v>0</v>
      </c>
      <c r="AF118" s="315">
        <v>17.46</v>
      </c>
      <c r="AG118" s="70">
        <f>ROUND(D118*AF118,2)</f>
        <v>10476</v>
      </c>
      <c r="AH118" s="152">
        <f>ROUND(E118*AF118,2)</f>
        <v>0</v>
      </c>
      <c r="AI118" s="68">
        <f>ROUND(F118*AF118,2)</f>
        <v>0</v>
      </c>
      <c r="AJ118" s="69">
        <f>ROUND(G118*AF118,2)</f>
        <v>0</v>
      </c>
      <c r="AK118" s="69">
        <f>ROUND(H118*AF118,2)</f>
        <v>10476</v>
      </c>
      <c r="AL118" s="238">
        <f t="shared" ref="AL118" si="347">ROUND(I118*AF118,2)</f>
        <v>0</v>
      </c>
      <c r="AM118" s="238">
        <f t="shared" ref="AM118" si="348">ROUND(J118*AF118,2)</f>
        <v>0</v>
      </c>
      <c r="AN118" s="238">
        <f t="shared" ref="AN118" si="349">ROUND(K118*AF118,2)</f>
        <v>0</v>
      </c>
      <c r="AO118" s="238">
        <f t="shared" ref="AO118" si="350">ROUND(L118*AF118,2)</f>
        <v>10476</v>
      </c>
      <c r="AP118" s="251">
        <f>ROUND(N118*AF263,2)</f>
        <v>0</v>
      </c>
      <c r="AQ118" s="251">
        <f t="shared" ref="AQ118" si="351">ROUND(O118*AF118,2)</f>
        <v>0</v>
      </c>
      <c r="AR118" s="251">
        <f t="shared" ref="AR118" si="352">ROUND(P118*AF118,2)</f>
        <v>0</v>
      </c>
      <c r="AS118" s="251">
        <f t="shared" ref="AS118" si="353">ROUND(Q118*AF118,2)</f>
        <v>10476</v>
      </c>
      <c r="AT118" s="242">
        <f>ROUND(S118*AF118,2)</f>
        <v>0</v>
      </c>
      <c r="AU118" s="242">
        <f>ROUND(T118*AF118,2)</f>
        <v>5238</v>
      </c>
      <c r="AV118" s="241">
        <f>ROUND(U118*AF118,2)</f>
        <v>0</v>
      </c>
      <c r="AW118" s="241">
        <f>ROUND(V118*AF118,2)</f>
        <v>0</v>
      </c>
      <c r="AX118" s="241">
        <f>ROUND(W118*AF118,2)</f>
        <v>0</v>
      </c>
      <c r="AY118" s="241">
        <f>ROUND(X118*AF118,2)</f>
        <v>0</v>
      </c>
      <c r="AZ118" s="243">
        <f>ROUND(Y118*AF118,2)</f>
        <v>4714.2</v>
      </c>
      <c r="BA118" s="242">
        <f>ROUND(Z118*AF118,2)</f>
        <v>523.79999999999995</v>
      </c>
      <c r="BB118" s="242">
        <f>ROUND(AA118*AF118,2)</f>
        <v>0</v>
      </c>
      <c r="BC118" s="242">
        <f>ROUND(AB118*AF118,2)</f>
        <v>0</v>
      </c>
      <c r="BD118" s="242">
        <f t="shared" si="214"/>
        <v>0</v>
      </c>
      <c r="BE118" s="242"/>
      <c r="BF118" s="70">
        <f>ROUND(AE118*AF118,2)</f>
        <v>0</v>
      </c>
      <c r="BG118" s="1"/>
      <c r="BH118" s="1"/>
    </row>
    <row r="119" spans="1:60" ht="12.75" hidden="1" customHeight="1" x14ac:dyDescent="0.2">
      <c r="A119" s="57" t="s">
        <v>270</v>
      </c>
      <c r="B119" s="58" t="s">
        <v>204</v>
      </c>
      <c r="C119" s="149"/>
      <c r="D119" s="64"/>
      <c r="E119" s="286"/>
      <c r="F119" s="287"/>
      <c r="G119" s="184"/>
      <c r="H119" s="184"/>
      <c r="I119" s="184"/>
      <c r="J119" s="184"/>
      <c r="K119" s="184"/>
      <c r="L119" s="184"/>
      <c r="M119" s="282"/>
      <c r="N119" s="282"/>
      <c r="O119" s="282"/>
      <c r="P119" s="282"/>
      <c r="Q119" s="282"/>
      <c r="R119" s="282"/>
      <c r="S119" s="184"/>
      <c r="T119" s="184"/>
      <c r="U119" s="184"/>
      <c r="V119" s="184"/>
      <c r="W119" s="184"/>
      <c r="X119" s="184"/>
      <c r="Y119" s="184"/>
      <c r="Z119" s="184"/>
      <c r="AA119" s="184"/>
      <c r="AB119" s="184"/>
      <c r="AC119" s="305"/>
      <c r="AD119" s="305"/>
      <c r="AE119" s="59"/>
      <c r="AF119" s="305"/>
      <c r="AG119" s="63">
        <f>SUM(AG120:AG122)</f>
        <v>207854</v>
      </c>
      <c r="AH119" s="150"/>
      <c r="AI119" s="61"/>
      <c r="AJ119" s="59"/>
      <c r="AK119" s="59">
        <f t="shared" ref="AK119:BF119" si="354">SUM(AK120:AK122)</f>
        <v>207854</v>
      </c>
      <c r="AL119" s="59"/>
      <c r="AM119" s="59"/>
      <c r="AN119" s="59"/>
      <c r="AO119" s="59">
        <f t="shared" si="354"/>
        <v>207854</v>
      </c>
      <c r="AP119" s="59"/>
      <c r="AQ119" s="59"/>
      <c r="AR119" s="59"/>
      <c r="AS119" s="59">
        <f t="shared" si="354"/>
        <v>207854</v>
      </c>
      <c r="AT119" s="62">
        <f t="shared" si="354"/>
        <v>0</v>
      </c>
      <c r="AU119" s="62">
        <f t="shared" si="354"/>
        <v>9747</v>
      </c>
      <c r="AV119" s="60">
        <f t="shared" si="354"/>
        <v>0</v>
      </c>
      <c r="AW119" s="60">
        <f t="shared" si="354"/>
        <v>0</v>
      </c>
      <c r="AX119" s="60">
        <f t="shared" si="354"/>
        <v>0</v>
      </c>
      <c r="AY119" s="60">
        <f t="shared" si="354"/>
        <v>65377.46</v>
      </c>
      <c r="AZ119" s="59">
        <f t="shared" si="354"/>
        <v>108941.3</v>
      </c>
      <c r="BA119" s="63">
        <f t="shared" si="354"/>
        <v>23788.239999999998</v>
      </c>
      <c r="BB119" s="63">
        <f t="shared" si="354"/>
        <v>0</v>
      </c>
      <c r="BC119" s="63">
        <f t="shared" si="354"/>
        <v>0</v>
      </c>
      <c r="BD119" s="63">
        <f t="shared" si="354"/>
        <v>0</v>
      </c>
      <c r="BE119" s="63"/>
      <c r="BF119" s="63">
        <f t="shared" si="354"/>
        <v>0</v>
      </c>
      <c r="BG119" s="1"/>
      <c r="BH119" s="1"/>
    </row>
    <row r="120" spans="1:60" ht="12.75" hidden="1" customHeight="1" x14ac:dyDescent="0.2">
      <c r="A120" s="65" t="s">
        <v>271</v>
      </c>
      <c r="B120" s="66" t="s">
        <v>206</v>
      </c>
      <c r="C120" s="151" t="s">
        <v>80</v>
      </c>
      <c r="D120" s="65">
        <v>600</v>
      </c>
      <c r="E120" s="274"/>
      <c r="F120" s="275"/>
      <c r="G120" s="276">
        <f t="shared" ref="G120:G122" si="355">E120-F120</f>
        <v>0</v>
      </c>
      <c r="H120" s="276">
        <f>D120+G120</f>
        <v>600</v>
      </c>
      <c r="I120" s="277"/>
      <c r="J120" s="278"/>
      <c r="K120" s="153">
        <f t="shared" ref="K120:K122" si="356">I120-J120</f>
        <v>0</v>
      </c>
      <c r="L120" s="154">
        <f t="shared" ref="L120:L122" si="357">H120+K120</f>
        <v>600</v>
      </c>
      <c r="M120" s="279"/>
      <c r="N120" s="280"/>
      <c r="O120" s="280"/>
      <c r="P120" s="155">
        <f t="shared" ref="P120:P122" si="358">N120-O120</f>
        <v>0</v>
      </c>
      <c r="Q120" s="156">
        <f t="shared" ref="Q120:Q122" si="359">L120+P120</f>
        <v>600</v>
      </c>
      <c r="R120" s="280"/>
      <c r="S120" s="187"/>
      <c r="T120" s="187">
        <v>300</v>
      </c>
      <c r="U120" s="187"/>
      <c r="V120" s="187"/>
      <c r="W120" s="187"/>
      <c r="X120" s="187"/>
      <c r="Y120" s="187">
        <v>270</v>
      </c>
      <c r="Z120" s="187">
        <v>30</v>
      </c>
      <c r="AA120" s="187"/>
      <c r="AB120" s="187"/>
      <c r="AC120" s="306"/>
      <c r="AD120" s="306"/>
      <c r="AE120" s="67">
        <f t="shared" si="346"/>
        <v>0</v>
      </c>
      <c r="AF120" s="315">
        <v>32.49</v>
      </c>
      <c r="AG120" s="70">
        <f>ROUND(D120*AF120,2)</f>
        <v>19494</v>
      </c>
      <c r="AH120" s="152">
        <f>ROUND(E120*AF120,2)</f>
        <v>0</v>
      </c>
      <c r="AI120" s="68">
        <f>ROUND(F120*AF120,2)</f>
        <v>0</v>
      </c>
      <c r="AJ120" s="69">
        <f>ROUND(G120*AF120,2)</f>
        <v>0</v>
      </c>
      <c r="AK120" s="69">
        <f>ROUND(H120*AF120,2)</f>
        <v>19494</v>
      </c>
      <c r="AL120" s="238">
        <f t="shared" ref="AL120:AL122" si="360">ROUND(I120*AF120,2)</f>
        <v>0</v>
      </c>
      <c r="AM120" s="238">
        <f t="shared" ref="AM120:AM122" si="361">ROUND(J120*AF120,2)</f>
        <v>0</v>
      </c>
      <c r="AN120" s="238">
        <f t="shared" ref="AN120:AN122" si="362">ROUND(K120*AF120,2)</f>
        <v>0</v>
      </c>
      <c r="AO120" s="238">
        <f t="shared" ref="AO120:AO122" si="363">ROUND(L120*AF120,2)</f>
        <v>19494</v>
      </c>
      <c r="AP120" s="251">
        <f>ROUND(N120*AF265,2)</f>
        <v>0</v>
      </c>
      <c r="AQ120" s="251">
        <f t="shared" ref="AQ120:AQ122" si="364">ROUND(O120*AF120,2)</f>
        <v>0</v>
      </c>
      <c r="AR120" s="251">
        <f t="shared" ref="AR120:AR122" si="365">ROUND(P120*AF120,2)</f>
        <v>0</v>
      </c>
      <c r="AS120" s="251">
        <f t="shared" ref="AS120:AS122" si="366">ROUND(Q120*AF120,2)</f>
        <v>19494</v>
      </c>
      <c r="AT120" s="242">
        <f>ROUND(S120*AF120,2)</f>
        <v>0</v>
      </c>
      <c r="AU120" s="242">
        <f>ROUND(T120*AF120,2)</f>
        <v>9747</v>
      </c>
      <c r="AV120" s="241">
        <f>ROUND(U120*AF120,2)</f>
        <v>0</v>
      </c>
      <c r="AW120" s="241">
        <f>ROUND(V120*AF120,2)</f>
        <v>0</v>
      </c>
      <c r="AX120" s="241">
        <f>ROUND(W120*AF120,2)</f>
        <v>0</v>
      </c>
      <c r="AY120" s="241">
        <f>ROUND(X120*AF120,2)</f>
        <v>0</v>
      </c>
      <c r="AZ120" s="243">
        <f>ROUND(Y120*AF120,2)</f>
        <v>8772.2999999999993</v>
      </c>
      <c r="BA120" s="242">
        <f>ROUND(Z120*AF120,2)</f>
        <v>974.7</v>
      </c>
      <c r="BB120" s="242">
        <f>ROUND(AA120*AF120,2)</f>
        <v>0</v>
      </c>
      <c r="BC120" s="242">
        <f>ROUND(AB120*AF120,2)</f>
        <v>0</v>
      </c>
      <c r="BD120" s="242">
        <f t="shared" si="214"/>
        <v>0</v>
      </c>
      <c r="BE120" s="242"/>
      <c r="BF120" s="70">
        <f t="shared" ref="BF120:BF122" si="367">ROUND(AE120*AF120,2)</f>
        <v>0</v>
      </c>
      <c r="BG120" s="1"/>
      <c r="BH120" s="1"/>
    </row>
    <row r="121" spans="1:60" ht="51" hidden="1" customHeight="1" x14ac:dyDescent="0.2">
      <c r="A121" s="65" t="s">
        <v>272</v>
      </c>
      <c r="B121" s="66" t="s">
        <v>273</v>
      </c>
      <c r="C121" s="151" t="s">
        <v>80</v>
      </c>
      <c r="D121" s="65">
        <v>650</v>
      </c>
      <c r="E121" s="274"/>
      <c r="F121" s="275"/>
      <c r="G121" s="276">
        <f t="shared" si="355"/>
        <v>0</v>
      </c>
      <c r="H121" s="276">
        <f>D121+G121</f>
        <v>650</v>
      </c>
      <c r="I121" s="277"/>
      <c r="J121" s="278"/>
      <c r="K121" s="153">
        <f t="shared" si="356"/>
        <v>0</v>
      </c>
      <c r="L121" s="154">
        <f t="shared" si="357"/>
        <v>650</v>
      </c>
      <c r="M121" s="279"/>
      <c r="N121" s="280"/>
      <c r="O121" s="280"/>
      <c r="P121" s="155">
        <f t="shared" si="358"/>
        <v>0</v>
      </c>
      <c r="Q121" s="156">
        <f t="shared" si="359"/>
        <v>650</v>
      </c>
      <c r="R121" s="280"/>
      <c r="S121" s="187"/>
      <c r="T121" s="187"/>
      <c r="U121" s="187"/>
      <c r="V121" s="187"/>
      <c r="W121" s="187"/>
      <c r="X121" s="187">
        <v>222.39500000000001</v>
      </c>
      <c r="Y121" s="187">
        <v>350</v>
      </c>
      <c r="Z121" s="187">
        <v>77.605000000000018</v>
      </c>
      <c r="AA121" s="187"/>
      <c r="AB121" s="187"/>
      <c r="AC121" s="306"/>
      <c r="AD121" s="306"/>
      <c r="AE121" s="67">
        <f t="shared" si="346"/>
        <v>0</v>
      </c>
      <c r="AF121" s="315">
        <v>239.56</v>
      </c>
      <c r="AG121" s="70">
        <f>ROUND(D121*AF121,2)</f>
        <v>155714</v>
      </c>
      <c r="AH121" s="152">
        <f>ROUND(E121*AF121,2)</f>
        <v>0</v>
      </c>
      <c r="AI121" s="68">
        <f>ROUND(F121*AF121,2)</f>
        <v>0</v>
      </c>
      <c r="AJ121" s="69">
        <f>ROUND(G121*AF121,2)</f>
        <v>0</v>
      </c>
      <c r="AK121" s="69">
        <f>ROUND(H121*AF121,2)</f>
        <v>155714</v>
      </c>
      <c r="AL121" s="238">
        <f t="shared" si="360"/>
        <v>0</v>
      </c>
      <c r="AM121" s="238">
        <f t="shared" si="361"/>
        <v>0</v>
      </c>
      <c r="AN121" s="238">
        <f t="shared" si="362"/>
        <v>0</v>
      </c>
      <c r="AO121" s="238">
        <f t="shared" si="363"/>
        <v>155714</v>
      </c>
      <c r="AP121" s="251">
        <f>ROUND(N121*AF266,2)</f>
        <v>0</v>
      </c>
      <c r="AQ121" s="251">
        <f t="shared" si="364"/>
        <v>0</v>
      </c>
      <c r="AR121" s="251">
        <f t="shared" si="365"/>
        <v>0</v>
      </c>
      <c r="AS121" s="251">
        <f t="shared" si="366"/>
        <v>155714</v>
      </c>
      <c r="AT121" s="241">
        <f>ROUND(S121*AF121,2)</f>
        <v>0</v>
      </c>
      <c r="AU121" s="242">
        <f>ROUND(T121*AF121,2)</f>
        <v>0</v>
      </c>
      <c r="AV121" s="241">
        <f>ROUND(U121*AF121,2)</f>
        <v>0</v>
      </c>
      <c r="AW121" s="241">
        <f>ROUND(V121*AF121,2)</f>
        <v>0</v>
      </c>
      <c r="AX121" s="241">
        <f>ROUND(W121*AF121,2)</f>
        <v>0</v>
      </c>
      <c r="AY121" s="241">
        <f>ROUND(X121*AF121,2)</f>
        <v>53276.95</v>
      </c>
      <c r="AZ121" s="243">
        <f>ROUND(Y121*AF121,2)</f>
        <v>83846</v>
      </c>
      <c r="BA121" s="242">
        <f>ROUND(Z121*AF121,2)</f>
        <v>18591.05</v>
      </c>
      <c r="BB121" s="242">
        <f>ROUND(AA121*AF121,2)</f>
        <v>0</v>
      </c>
      <c r="BC121" s="242">
        <f>ROUND(AB121*AF121,2)</f>
        <v>0</v>
      </c>
      <c r="BD121" s="242">
        <f t="shared" si="214"/>
        <v>0</v>
      </c>
      <c r="BE121" s="242"/>
      <c r="BF121" s="70">
        <f t="shared" si="367"/>
        <v>0</v>
      </c>
      <c r="BG121" s="1"/>
      <c r="BH121" s="1"/>
    </row>
    <row r="122" spans="1:60" ht="12.75" hidden="1" customHeight="1" x14ac:dyDescent="0.2">
      <c r="A122" s="65" t="s">
        <v>274</v>
      </c>
      <c r="B122" s="66" t="s">
        <v>210</v>
      </c>
      <c r="C122" s="151" t="s">
        <v>80</v>
      </c>
      <c r="D122" s="65">
        <v>600</v>
      </c>
      <c r="E122" s="274"/>
      <c r="F122" s="275"/>
      <c r="G122" s="276">
        <f t="shared" si="355"/>
        <v>0</v>
      </c>
      <c r="H122" s="276">
        <f>D122+G122</f>
        <v>600</v>
      </c>
      <c r="I122" s="277"/>
      <c r="J122" s="278"/>
      <c r="K122" s="153">
        <f t="shared" si="356"/>
        <v>0</v>
      </c>
      <c r="L122" s="154">
        <f t="shared" si="357"/>
        <v>600</v>
      </c>
      <c r="M122" s="279"/>
      <c r="N122" s="280"/>
      <c r="O122" s="280"/>
      <c r="P122" s="155">
        <f t="shared" si="358"/>
        <v>0</v>
      </c>
      <c r="Q122" s="156">
        <f t="shared" si="359"/>
        <v>600</v>
      </c>
      <c r="R122" s="280"/>
      <c r="S122" s="187"/>
      <c r="T122" s="187"/>
      <c r="U122" s="187"/>
      <c r="V122" s="187"/>
      <c r="W122" s="187"/>
      <c r="X122" s="187">
        <v>222.39500000000001</v>
      </c>
      <c r="Y122" s="187">
        <v>300</v>
      </c>
      <c r="Z122" s="187">
        <v>77.605000000000018</v>
      </c>
      <c r="AA122" s="187"/>
      <c r="AB122" s="187"/>
      <c r="AC122" s="306"/>
      <c r="AD122" s="306"/>
      <c r="AE122" s="67">
        <f t="shared" si="346"/>
        <v>0</v>
      </c>
      <c r="AF122" s="315">
        <v>54.41</v>
      </c>
      <c r="AG122" s="70">
        <f>ROUND(D122*AF122,2)</f>
        <v>32646</v>
      </c>
      <c r="AH122" s="152">
        <f>ROUND(E122*AF122,2)</f>
        <v>0</v>
      </c>
      <c r="AI122" s="68">
        <f>ROUND(F122*AF122,2)</f>
        <v>0</v>
      </c>
      <c r="AJ122" s="69">
        <f>ROUND(G122*AF122,2)</f>
        <v>0</v>
      </c>
      <c r="AK122" s="69">
        <f>ROUND(H122*AF122,2)</f>
        <v>32646</v>
      </c>
      <c r="AL122" s="238">
        <f t="shared" si="360"/>
        <v>0</v>
      </c>
      <c r="AM122" s="238">
        <f t="shared" si="361"/>
        <v>0</v>
      </c>
      <c r="AN122" s="238">
        <f t="shared" si="362"/>
        <v>0</v>
      </c>
      <c r="AO122" s="238">
        <f t="shared" si="363"/>
        <v>32646</v>
      </c>
      <c r="AP122" s="251">
        <f>ROUND(N122*AF267,2)</f>
        <v>0</v>
      </c>
      <c r="AQ122" s="251">
        <f t="shared" si="364"/>
        <v>0</v>
      </c>
      <c r="AR122" s="251">
        <f t="shared" si="365"/>
        <v>0</v>
      </c>
      <c r="AS122" s="251">
        <f t="shared" si="366"/>
        <v>32646</v>
      </c>
      <c r="AT122" s="241">
        <f>ROUND(S122*AF122,2)</f>
        <v>0</v>
      </c>
      <c r="AU122" s="242">
        <f>ROUND(T122*AF122,2)</f>
        <v>0</v>
      </c>
      <c r="AV122" s="241">
        <f>ROUND(U122*AF122,2)</f>
        <v>0</v>
      </c>
      <c r="AW122" s="241">
        <f>ROUND(V122*AF122,2)</f>
        <v>0</v>
      </c>
      <c r="AX122" s="241">
        <f>ROUND(W122*AF122,2)</f>
        <v>0</v>
      </c>
      <c r="AY122" s="241">
        <f>ROUND(X122*AF122,2)</f>
        <v>12100.51</v>
      </c>
      <c r="AZ122" s="243">
        <f>ROUND(Y122*AF122,2)</f>
        <v>16323</v>
      </c>
      <c r="BA122" s="242">
        <f>ROUND(Z122*AF122,2)</f>
        <v>4222.49</v>
      </c>
      <c r="BB122" s="242">
        <f>ROUND(AA122*AF122,2)</f>
        <v>0</v>
      </c>
      <c r="BC122" s="242">
        <f>ROUND(AB122*AF122,2)</f>
        <v>0</v>
      </c>
      <c r="BD122" s="242">
        <f t="shared" si="214"/>
        <v>0</v>
      </c>
      <c r="BE122" s="242"/>
      <c r="BF122" s="70">
        <f t="shared" si="367"/>
        <v>0</v>
      </c>
      <c r="BG122" s="1"/>
      <c r="BH122" s="1"/>
    </row>
    <row r="123" spans="1:60" ht="12.75" hidden="1" customHeight="1" x14ac:dyDescent="0.2">
      <c r="A123" s="57" t="s">
        <v>275</v>
      </c>
      <c r="B123" s="58" t="s">
        <v>212</v>
      </c>
      <c r="C123" s="149"/>
      <c r="D123" s="64"/>
      <c r="E123" s="286"/>
      <c r="F123" s="287"/>
      <c r="G123" s="184"/>
      <c r="H123" s="184"/>
      <c r="I123" s="184"/>
      <c r="J123" s="184"/>
      <c r="K123" s="184"/>
      <c r="L123" s="184"/>
      <c r="M123" s="282"/>
      <c r="N123" s="282"/>
      <c r="O123" s="282"/>
      <c r="P123" s="282"/>
      <c r="Q123" s="282"/>
      <c r="R123" s="282"/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  <c r="AC123" s="305"/>
      <c r="AD123" s="305"/>
      <c r="AE123" s="59"/>
      <c r="AF123" s="305"/>
      <c r="AG123" s="63">
        <f>SUM(AG124:AG129)</f>
        <v>117242.65</v>
      </c>
      <c r="AH123" s="150"/>
      <c r="AI123" s="61"/>
      <c r="AJ123" s="59"/>
      <c r="AK123" s="59">
        <f t="shared" ref="AK123:BF123" si="368">SUM(AK124:AK129)</f>
        <v>117242.65</v>
      </c>
      <c r="AL123" s="59"/>
      <c r="AM123" s="59"/>
      <c r="AN123" s="59"/>
      <c r="AO123" s="59">
        <f t="shared" si="368"/>
        <v>117242.65</v>
      </c>
      <c r="AP123" s="59"/>
      <c r="AQ123" s="59"/>
      <c r="AR123" s="59"/>
      <c r="AS123" s="59">
        <f t="shared" si="368"/>
        <v>117242.65</v>
      </c>
      <c r="AT123" s="62">
        <f t="shared" si="368"/>
        <v>0</v>
      </c>
      <c r="AU123" s="62">
        <f t="shared" si="368"/>
        <v>0</v>
      </c>
      <c r="AV123" s="60">
        <f t="shared" si="368"/>
        <v>0</v>
      </c>
      <c r="AW123" s="60">
        <f t="shared" si="368"/>
        <v>0</v>
      </c>
      <c r="AX123" s="60">
        <f t="shared" si="368"/>
        <v>0</v>
      </c>
      <c r="AY123" s="60">
        <f t="shared" si="368"/>
        <v>0</v>
      </c>
      <c r="AZ123" s="59">
        <f t="shared" si="368"/>
        <v>46961.82</v>
      </c>
      <c r="BA123" s="63">
        <f t="shared" si="368"/>
        <v>45543.51</v>
      </c>
      <c r="BB123" s="63">
        <f t="shared" si="368"/>
        <v>0</v>
      </c>
      <c r="BC123" s="63">
        <f t="shared" si="368"/>
        <v>2048.67</v>
      </c>
      <c r="BD123" s="63">
        <f t="shared" si="368"/>
        <v>20477.310000000001</v>
      </c>
      <c r="BE123" s="63"/>
      <c r="BF123" s="63">
        <f t="shared" si="368"/>
        <v>2211.34</v>
      </c>
      <c r="BG123" s="1"/>
      <c r="BH123" s="1"/>
    </row>
    <row r="124" spans="1:60" ht="25.5" hidden="1" customHeight="1" x14ac:dyDescent="0.2">
      <c r="A124" s="65" t="s">
        <v>276</v>
      </c>
      <c r="B124" s="66" t="s">
        <v>277</v>
      </c>
      <c r="C124" s="151" t="s">
        <v>80</v>
      </c>
      <c r="D124" s="65">
        <v>600</v>
      </c>
      <c r="E124" s="274"/>
      <c r="F124" s="275"/>
      <c r="G124" s="276">
        <f t="shared" ref="G124:G129" si="369">E124-F124</f>
        <v>0</v>
      </c>
      <c r="H124" s="276">
        <f t="shared" ref="H124:H129" si="370">D124+G124</f>
        <v>600</v>
      </c>
      <c r="I124" s="277"/>
      <c r="J124" s="278"/>
      <c r="K124" s="153">
        <f t="shared" ref="K124" si="371">I124-J124</f>
        <v>0</v>
      </c>
      <c r="L124" s="154">
        <f t="shared" ref="L124" si="372">H124+K124</f>
        <v>600</v>
      </c>
      <c r="M124" s="279"/>
      <c r="N124" s="280"/>
      <c r="O124" s="280"/>
      <c r="P124" s="155">
        <f t="shared" ref="P124" si="373">N124-O124</f>
        <v>0</v>
      </c>
      <c r="Q124" s="156">
        <f t="shared" ref="Q124" si="374">L124+P124</f>
        <v>600</v>
      </c>
      <c r="R124" s="280"/>
      <c r="S124" s="187"/>
      <c r="T124" s="187"/>
      <c r="U124" s="187"/>
      <c r="V124" s="187"/>
      <c r="W124" s="187"/>
      <c r="X124" s="187"/>
      <c r="Y124" s="187">
        <v>298</v>
      </c>
      <c r="Z124" s="187">
        <v>289</v>
      </c>
      <c r="AA124" s="187"/>
      <c r="AB124" s="187">
        <v>13</v>
      </c>
      <c r="AC124" s="306"/>
      <c r="AD124" s="306"/>
      <c r="AE124" s="67">
        <f t="shared" si="346"/>
        <v>0</v>
      </c>
      <c r="AF124" s="315">
        <v>157.59</v>
      </c>
      <c r="AG124" s="70">
        <f t="shared" ref="AG124:AG129" si="375">ROUND(D124*AF124,2)</f>
        <v>94554</v>
      </c>
      <c r="AH124" s="152">
        <f t="shared" ref="AH124:AH129" si="376">ROUND(E124*AF124,2)</f>
        <v>0</v>
      </c>
      <c r="AI124" s="68">
        <f t="shared" ref="AI124:AI129" si="377">ROUND(F124*AF124,2)</f>
        <v>0</v>
      </c>
      <c r="AJ124" s="69">
        <f t="shared" ref="AJ124:AJ129" si="378">ROUND(G124*AF124,2)</f>
        <v>0</v>
      </c>
      <c r="AK124" s="69">
        <f t="shared" ref="AK124:AK129" si="379">ROUND(H124*AF124,2)</f>
        <v>94554</v>
      </c>
      <c r="AL124" s="238">
        <f t="shared" ref="AL124:AL129" si="380">ROUND(I124*AF124,2)</f>
        <v>0</v>
      </c>
      <c r="AM124" s="238">
        <f t="shared" ref="AM124:AM129" si="381">ROUND(J124*AF124,2)</f>
        <v>0</v>
      </c>
      <c r="AN124" s="238">
        <f t="shared" ref="AN124:AN129" si="382">ROUND(K124*AF124,2)</f>
        <v>0</v>
      </c>
      <c r="AO124" s="238">
        <f t="shared" ref="AO124:AO129" si="383">ROUND(L124*AF124,2)</f>
        <v>94554</v>
      </c>
      <c r="AP124" s="251">
        <f t="shared" ref="AP124:AP129" si="384">ROUND(N124*AF269,2)</f>
        <v>0</v>
      </c>
      <c r="AQ124" s="251">
        <f t="shared" ref="AQ124" si="385">ROUND(O124*AF124,2)</f>
        <v>0</v>
      </c>
      <c r="AR124" s="251">
        <f t="shared" ref="AR124" si="386">ROUND(P124*AF124,2)</f>
        <v>0</v>
      </c>
      <c r="AS124" s="251">
        <f t="shared" ref="AS124" si="387">ROUND(Q124*AF124,2)</f>
        <v>94554</v>
      </c>
      <c r="AT124" s="241">
        <f t="shared" ref="AT124:AT129" si="388">ROUND(S124*AF124,2)</f>
        <v>0</v>
      </c>
      <c r="AU124" s="242">
        <f t="shared" ref="AU124:AU129" si="389">ROUND(T124*AF124,2)</f>
        <v>0</v>
      </c>
      <c r="AV124" s="241">
        <f t="shared" ref="AV124:AV129" si="390">ROUND(U124*AF124,2)</f>
        <v>0</v>
      </c>
      <c r="AW124" s="241">
        <f t="shared" ref="AW124:AW129" si="391">ROUND(V124*AF124,2)</f>
        <v>0</v>
      </c>
      <c r="AX124" s="241">
        <f t="shared" ref="AX124:AX129" si="392">ROUND(W124*AF124,2)</f>
        <v>0</v>
      </c>
      <c r="AY124" s="241">
        <f t="shared" ref="AY124:AY129" si="393">ROUND(X124*AF124,2)</f>
        <v>0</v>
      </c>
      <c r="AZ124" s="243">
        <f t="shared" ref="AZ124:AZ129" si="394">ROUND(Y124*AF124,2)</f>
        <v>46961.82</v>
      </c>
      <c r="BA124" s="242">
        <f t="shared" ref="BA124:BA129" si="395">ROUND(Z124*AF124,2)</f>
        <v>45543.51</v>
      </c>
      <c r="BB124" s="242">
        <f t="shared" ref="BB124:BB129" si="396">ROUND(AA124*AF124,2)</f>
        <v>0</v>
      </c>
      <c r="BC124" s="242">
        <f t="shared" ref="BC124:BC129" si="397">ROUND(AB124*AF124,2)</f>
        <v>2048.67</v>
      </c>
      <c r="BD124" s="242">
        <f t="shared" si="214"/>
        <v>0</v>
      </c>
      <c r="BE124" s="242"/>
      <c r="BF124" s="70">
        <f t="shared" ref="BF124:BF129" si="398">ROUND(AE124*AF124,2)</f>
        <v>0</v>
      </c>
      <c r="BG124" s="1"/>
      <c r="BH124" s="1"/>
    </row>
    <row r="125" spans="1:60" s="328" customFormat="1" ht="12.75" hidden="1" customHeight="1" x14ac:dyDescent="0.2">
      <c r="A125" s="57" t="s">
        <v>278</v>
      </c>
      <c r="B125" s="58" t="s">
        <v>279</v>
      </c>
      <c r="C125" s="149"/>
      <c r="D125" s="64"/>
      <c r="E125" s="286"/>
      <c r="F125" s="287"/>
      <c r="G125" s="184">
        <f t="shared" si="369"/>
        <v>0</v>
      </c>
      <c r="H125" s="184">
        <f t="shared" si="370"/>
        <v>0</v>
      </c>
      <c r="I125" s="184"/>
      <c r="J125" s="184"/>
      <c r="K125" s="184">
        <f t="shared" ref="K125:K129" si="399">I125-J125</f>
        <v>0</v>
      </c>
      <c r="L125" s="184">
        <f t="shared" ref="L125:L129" si="400">H125+K125</f>
        <v>0</v>
      </c>
      <c r="M125" s="282"/>
      <c r="N125" s="282"/>
      <c r="O125" s="282"/>
      <c r="P125" s="282">
        <f t="shared" ref="P125:P129" si="401">N125-O125</f>
        <v>0</v>
      </c>
      <c r="Q125" s="282">
        <f t="shared" ref="Q125:Q129" si="402">L125+P125</f>
        <v>0</v>
      </c>
      <c r="R125" s="282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305"/>
      <c r="AD125" s="305"/>
      <c r="AE125" s="59">
        <f t="shared" si="346"/>
        <v>0</v>
      </c>
      <c r="AF125" s="305"/>
      <c r="AG125" s="63">
        <f t="shared" si="375"/>
        <v>0</v>
      </c>
      <c r="AH125" s="150">
        <f t="shared" si="376"/>
        <v>0</v>
      </c>
      <c r="AI125" s="61">
        <f t="shared" si="377"/>
        <v>0</v>
      </c>
      <c r="AJ125" s="59">
        <f t="shared" si="378"/>
        <v>0</v>
      </c>
      <c r="AK125" s="59">
        <f t="shared" si="379"/>
        <v>0</v>
      </c>
      <c r="AL125" s="59">
        <f t="shared" si="380"/>
        <v>0</v>
      </c>
      <c r="AM125" s="59">
        <f t="shared" si="381"/>
        <v>0</v>
      </c>
      <c r="AN125" s="59">
        <f t="shared" si="382"/>
        <v>0</v>
      </c>
      <c r="AO125" s="59">
        <f t="shared" si="383"/>
        <v>0</v>
      </c>
      <c r="AP125" s="59">
        <f t="shared" si="384"/>
        <v>0</v>
      </c>
      <c r="AQ125" s="59">
        <f t="shared" ref="AQ125:AQ129" si="403">ROUND(O125*AF125,2)</f>
        <v>0</v>
      </c>
      <c r="AR125" s="59">
        <f t="shared" ref="AR125:AR129" si="404">ROUND(P125*AF125,2)</f>
        <v>0</v>
      </c>
      <c r="AS125" s="59">
        <f t="shared" ref="AS125:AS129" si="405">ROUND(Q125*AF125,2)</f>
        <v>0</v>
      </c>
      <c r="AT125" s="62">
        <f t="shared" si="388"/>
        <v>0</v>
      </c>
      <c r="AU125" s="62">
        <f t="shared" si="389"/>
        <v>0</v>
      </c>
      <c r="AV125" s="60">
        <f t="shared" si="390"/>
        <v>0</v>
      </c>
      <c r="AW125" s="60">
        <f t="shared" si="391"/>
        <v>0</v>
      </c>
      <c r="AX125" s="60">
        <f t="shared" si="392"/>
        <v>0</v>
      </c>
      <c r="AY125" s="60">
        <f t="shared" si="393"/>
        <v>0</v>
      </c>
      <c r="AZ125" s="59">
        <f t="shared" si="394"/>
        <v>0</v>
      </c>
      <c r="BA125" s="63">
        <f t="shared" si="395"/>
        <v>0</v>
      </c>
      <c r="BB125" s="63">
        <f t="shared" si="396"/>
        <v>0</v>
      </c>
      <c r="BC125" s="63">
        <f t="shared" si="397"/>
        <v>0</v>
      </c>
      <c r="BD125" s="63">
        <f t="shared" si="214"/>
        <v>0</v>
      </c>
      <c r="BE125" s="63"/>
      <c r="BF125" s="63">
        <f t="shared" si="398"/>
        <v>0</v>
      </c>
      <c r="BG125" s="1"/>
      <c r="BH125" s="1"/>
    </row>
    <row r="126" spans="1:60" ht="12.75" hidden="1" customHeight="1" x14ac:dyDescent="0.2">
      <c r="A126" s="65" t="s">
        <v>280</v>
      </c>
      <c r="B126" s="66" t="s">
        <v>281</v>
      </c>
      <c r="C126" s="151" t="s">
        <v>80</v>
      </c>
      <c r="D126" s="65">
        <v>5</v>
      </c>
      <c r="E126" s="274"/>
      <c r="F126" s="275"/>
      <c r="G126" s="276">
        <f t="shared" si="369"/>
        <v>0</v>
      </c>
      <c r="H126" s="276">
        <f t="shared" si="370"/>
        <v>5</v>
      </c>
      <c r="I126" s="277"/>
      <c r="J126" s="278"/>
      <c r="K126" s="153">
        <f t="shared" si="399"/>
        <v>0</v>
      </c>
      <c r="L126" s="154">
        <f t="shared" si="400"/>
        <v>5</v>
      </c>
      <c r="M126" s="279"/>
      <c r="N126" s="280"/>
      <c r="O126" s="280"/>
      <c r="P126" s="155">
        <f t="shared" si="401"/>
        <v>0</v>
      </c>
      <c r="Q126" s="156">
        <f t="shared" si="402"/>
        <v>5</v>
      </c>
      <c r="R126" s="280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306"/>
      <c r="AD126" s="306"/>
      <c r="AE126" s="67">
        <f t="shared" si="346"/>
        <v>5</v>
      </c>
      <c r="AF126" s="315">
        <v>25.69</v>
      </c>
      <c r="AG126" s="70">
        <f t="shared" si="375"/>
        <v>128.44999999999999</v>
      </c>
      <c r="AH126" s="152">
        <f t="shared" si="376"/>
        <v>0</v>
      </c>
      <c r="AI126" s="68">
        <f t="shared" si="377"/>
        <v>0</v>
      </c>
      <c r="AJ126" s="69">
        <f t="shared" si="378"/>
        <v>0</v>
      </c>
      <c r="AK126" s="69">
        <f t="shared" si="379"/>
        <v>128.44999999999999</v>
      </c>
      <c r="AL126" s="238">
        <f t="shared" si="380"/>
        <v>0</v>
      </c>
      <c r="AM126" s="238">
        <f t="shared" si="381"/>
        <v>0</v>
      </c>
      <c r="AN126" s="238">
        <f t="shared" si="382"/>
        <v>0</v>
      </c>
      <c r="AO126" s="238">
        <f t="shared" si="383"/>
        <v>128.44999999999999</v>
      </c>
      <c r="AP126" s="251">
        <f t="shared" si="384"/>
        <v>0</v>
      </c>
      <c r="AQ126" s="251">
        <f t="shared" si="403"/>
        <v>0</v>
      </c>
      <c r="AR126" s="251">
        <f t="shared" si="404"/>
        <v>0</v>
      </c>
      <c r="AS126" s="251">
        <f t="shared" si="405"/>
        <v>128.44999999999999</v>
      </c>
      <c r="AT126" s="241">
        <f t="shared" si="388"/>
        <v>0</v>
      </c>
      <c r="AU126" s="242">
        <f t="shared" si="389"/>
        <v>0</v>
      </c>
      <c r="AV126" s="241">
        <f t="shared" si="390"/>
        <v>0</v>
      </c>
      <c r="AW126" s="241">
        <f t="shared" si="391"/>
        <v>0</v>
      </c>
      <c r="AX126" s="241">
        <f t="shared" si="392"/>
        <v>0</v>
      </c>
      <c r="AY126" s="241">
        <f t="shared" si="393"/>
        <v>0</v>
      </c>
      <c r="AZ126" s="243">
        <f t="shared" si="394"/>
        <v>0</v>
      </c>
      <c r="BA126" s="242">
        <f t="shared" si="395"/>
        <v>0</v>
      </c>
      <c r="BB126" s="242">
        <f t="shared" si="396"/>
        <v>0</v>
      </c>
      <c r="BC126" s="242">
        <f t="shared" si="397"/>
        <v>0</v>
      </c>
      <c r="BD126" s="242">
        <f t="shared" si="214"/>
        <v>0</v>
      </c>
      <c r="BE126" s="242"/>
      <c r="BF126" s="70">
        <f t="shared" si="398"/>
        <v>128.44999999999999</v>
      </c>
      <c r="BG126" s="1"/>
      <c r="BH126" s="1"/>
    </row>
    <row r="127" spans="1:60" ht="25.5" hidden="1" customHeight="1" x14ac:dyDescent="0.2">
      <c r="A127" s="65" t="s">
        <v>282</v>
      </c>
      <c r="B127" s="66" t="s">
        <v>283</v>
      </c>
      <c r="C127" s="151" t="s">
        <v>80</v>
      </c>
      <c r="D127" s="65">
        <v>5</v>
      </c>
      <c r="E127" s="274"/>
      <c r="F127" s="275"/>
      <c r="G127" s="276">
        <f t="shared" si="369"/>
        <v>0</v>
      </c>
      <c r="H127" s="276">
        <f t="shared" si="370"/>
        <v>5</v>
      </c>
      <c r="I127" s="277"/>
      <c r="J127" s="278"/>
      <c r="K127" s="153">
        <f t="shared" si="399"/>
        <v>0</v>
      </c>
      <c r="L127" s="154">
        <f t="shared" si="400"/>
        <v>5</v>
      </c>
      <c r="M127" s="279"/>
      <c r="N127" s="280"/>
      <c r="O127" s="280"/>
      <c r="P127" s="155">
        <f t="shared" si="401"/>
        <v>0</v>
      </c>
      <c r="Q127" s="156">
        <f t="shared" si="402"/>
        <v>5</v>
      </c>
      <c r="R127" s="280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306"/>
      <c r="AD127" s="306"/>
      <c r="AE127" s="67">
        <f t="shared" si="346"/>
        <v>5</v>
      </c>
      <c r="AF127" s="315">
        <v>374.21</v>
      </c>
      <c r="AG127" s="70">
        <f t="shared" si="375"/>
        <v>1871.05</v>
      </c>
      <c r="AH127" s="152">
        <f t="shared" si="376"/>
        <v>0</v>
      </c>
      <c r="AI127" s="68">
        <f t="shared" si="377"/>
        <v>0</v>
      </c>
      <c r="AJ127" s="69">
        <f t="shared" si="378"/>
        <v>0</v>
      </c>
      <c r="AK127" s="69">
        <f t="shared" si="379"/>
        <v>1871.05</v>
      </c>
      <c r="AL127" s="238">
        <f t="shared" si="380"/>
        <v>0</v>
      </c>
      <c r="AM127" s="238">
        <f t="shared" si="381"/>
        <v>0</v>
      </c>
      <c r="AN127" s="238">
        <f t="shared" si="382"/>
        <v>0</v>
      </c>
      <c r="AO127" s="238">
        <f t="shared" si="383"/>
        <v>1871.05</v>
      </c>
      <c r="AP127" s="251">
        <f t="shared" si="384"/>
        <v>0</v>
      </c>
      <c r="AQ127" s="251">
        <f t="shared" si="403"/>
        <v>0</v>
      </c>
      <c r="AR127" s="251">
        <f t="shared" si="404"/>
        <v>0</v>
      </c>
      <c r="AS127" s="251">
        <f t="shared" si="405"/>
        <v>1871.05</v>
      </c>
      <c r="AT127" s="241">
        <f t="shared" si="388"/>
        <v>0</v>
      </c>
      <c r="AU127" s="242">
        <f t="shared" si="389"/>
        <v>0</v>
      </c>
      <c r="AV127" s="241">
        <f t="shared" si="390"/>
        <v>0</v>
      </c>
      <c r="AW127" s="241">
        <f t="shared" si="391"/>
        <v>0</v>
      </c>
      <c r="AX127" s="241">
        <f t="shared" si="392"/>
        <v>0</v>
      </c>
      <c r="AY127" s="241">
        <f t="shared" si="393"/>
        <v>0</v>
      </c>
      <c r="AZ127" s="243">
        <f t="shared" si="394"/>
        <v>0</v>
      </c>
      <c r="BA127" s="242">
        <f t="shared" si="395"/>
        <v>0</v>
      </c>
      <c r="BB127" s="242">
        <f t="shared" si="396"/>
        <v>0</v>
      </c>
      <c r="BC127" s="242">
        <f t="shared" si="397"/>
        <v>0</v>
      </c>
      <c r="BD127" s="242">
        <f t="shared" si="214"/>
        <v>0</v>
      </c>
      <c r="BE127" s="242"/>
      <c r="BF127" s="70">
        <f t="shared" si="398"/>
        <v>1871.05</v>
      </c>
      <c r="BG127" s="1"/>
      <c r="BH127" s="1"/>
    </row>
    <row r="128" spans="1:60" ht="25.5" hidden="1" customHeight="1" x14ac:dyDescent="0.2">
      <c r="A128" s="65" t="s">
        <v>284</v>
      </c>
      <c r="B128" s="66" t="s">
        <v>285</v>
      </c>
      <c r="C128" s="151" t="s">
        <v>87</v>
      </c>
      <c r="D128" s="65">
        <v>1</v>
      </c>
      <c r="E128" s="274"/>
      <c r="F128" s="275"/>
      <c r="G128" s="276">
        <f t="shared" si="369"/>
        <v>0</v>
      </c>
      <c r="H128" s="276">
        <f t="shared" si="370"/>
        <v>1</v>
      </c>
      <c r="I128" s="277"/>
      <c r="J128" s="278"/>
      <c r="K128" s="153">
        <f t="shared" si="399"/>
        <v>0</v>
      </c>
      <c r="L128" s="154">
        <f t="shared" si="400"/>
        <v>1</v>
      </c>
      <c r="M128" s="279"/>
      <c r="N128" s="280"/>
      <c r="O128" s="280"/>
      <c r="P128" s="155">
        <f t="shared" si="401"/>
        <v>0</v>
      </c>
      <c r="Q128" s="156">
        <f t="shared" si="402"/>
        <v>1</v>
      </c>
      <c r="R128" s="280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306"/>
      <c r="AD128" s="306"/>
      <c r="AE128" s="67">
        <f t="shared" si="346"/>
        <v>1</v>
      </c>
      <c r="AF128" s="315">
        <v>211.84</v>
      </c>
      <c r="AG128" s="70">
        <f t="shared" si="375"/>
        <v>211.84</v>
      </c>
      <c r="AH128" s="152">
        <f t="shared" si="376"/>
        <v>0</v>
      </c>
      <c r="AI128" s="68">
        <f t="shared" si="377"/>
        <v>0</v>
      </c>
      <c r="AJ128" s="69">
        <f t="shared" si="378"/>
        <v>0</v>
      </c>
      <c r="AK128" s="69">
        <f t="shared" si="379"/>
        <v>211.84</v>
      </c>
      <c r="AL128" s="238">
        <f t="shared" si="380"/>
        <v>0</v>
      </c>
      <c r="AM128" s="238">
        <f t="shared" si="381"/>
        <v>0</v>
      </c>
      <c r="AN128" s="238">
        <f t="shared" si="382"/>
        <v>0</v>
      </c>
      <c r="AO128" s="238">
        <f t="shared" si="383"/>
        <v>211.84</v>
      </c>
      <c r="AP128" s="251">
        <f t="shared" si="384"/>
        <v>0</v>
      </c>
      <c r="AQ128" s="251">
        <f t="shared" si="403"/>
        <v>0</v>
      </c>
      <c r="AR128" s="251">
        <f t="shared" si="404"/>
        <v>0</v>
      </c>
      <c r="AS128" s="251">
        <f t="shared" si="405"/>
        <v>211.84</v>
      </c>
      <c r="AT128" s="241">
        <f t="shared" si="388"/>
        <v>0</v>
      </c>
      <c r="AU128" s="242">
        <f t="shared" si="389"/>
        <v>0</v>
      </c>
      <c r="AV128" s="241">
        <f t="shared" si="390"/>
        <v>0</v>
      </c>
      <c r="AW128" s="241">
        <f t="shared" si="391"/>
        <v>0</v>
      </c>
      <c r="AX128" s="241">
        <f t="shared" si="392"/>
        <v>0</v>
      </c>
      <c r="AY128" s="241">
        <f t="shared" si="393"/>
        <v>0</v>
      </c>
      <c r="AZ128" s="243">
        <f t="shared" si="394"/>
        <v>0</v>
      </c>
      <c r="BA128" s="242">
        <f t="shared" si="395"/>
        <v>0</v>
      </c>
      <c r="BB128" s="242">
        <f t="shared" si="396"/>
        <v>0</v>
      </c>
      <c r="BC128" s="242">
        <f t="shared" si="397"/>
        <v>0</v>
      </c>
      <c r="BD128" s="242">
        <f t="shared" si="214"/>
        <v>0</v>
      </c>
      <c r="BE128" s="242"/>
      <c r="BF128" s="70">
        <f t="shared" si="398"/>
        <v>211.84</v>
      </c>
      <c r="BG128" s="1"/>
      <c r="BH128" s="1"/>
    </row>
    <row r="129" spans="1:60" ht="63.75" customHeight="1" x14ac:dyDescent="0.2">
      <c r="A129" s="65" t="s">
        <v>286</v>
      </c>
      <c r="B129" s="66" t="s">
        <v>287</v>
      </c>
      <c r="C129" s="151" t="s">
        <v>87</v>
      </c>
      <c r="D129" s="65">
        <v>1</v>
      </c>
      <c r="E129" s="274"/>
      <c r="F129" s="275"/>
      <c r="G129" s="276">
        <f t="shared" si="369"/>
        <v>0</v>
      </c>
      <c r="H129" s="276">
        <f t="shared" si="370"/>
        <v>1</v>
      </c>
      <c r="I129" s="277"/>
      <c r="J129" s="278"/>
      <c r="K129" s="153">
        <f t="shared" si="399"/>
        <v>0</v>
      </c>
      <c r="L129" s="154">
        <f t="shared" si="400"/>
        <v>1</v>
      </c>
      <c r="M129" s="279"/>
      <c r="N129" s="280"/>
      <c r="O129" s="280"/>
      <c r="P129" s="155">
        <f t="shared" si="401"/>
        <v>0</v>
      </c>
      <c r="Q129" s="156">
        <f t="shared" si="402"/>
        <v>1</v>
      </c>
      <c r="R129" s="280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306">
        <v>1</v>
      </c>
      <c r="AD129" s="306"/>
      <c r="AE129" s="67">
        <f t="shared" si="346"/>
        <v>0</v>
      </c>
      <c r="AF129" s="315">
        <v>20477.310000000001</v>
      </c>
      <c r="AG129" s="70">
        <f t="shared" si="375"/>
        <v>20477.310000000001</v>
      </c>
      <c r="AH129" s="152">
        <f t="shared" si="376"/>
        <v>0</v>
      </c>
      <c r="AI129" s="68">
        <f t="shared" si="377"/>
        <v>0</v>
      </c>
      <c r="AJ129" s="69">
        <f t="shared" si="378"/>
        <v>0</v>
      </c>
      <c r="AK129" s="69">
        <f t="shared" si="379"/>
        <v>20477.310000000001</v>
      </c>
      <c r="AL129" s="238">
        <f t="shared" si="380"/>
        <v>0</v>
      </c>
      <c r="AM129" s="238">
        <f t="shared" si="381"/>
        <v>0</v>
      </c>
      <c r="AN129" s="238">
        <f t="shared" si="382"/>
        <v>0</v>
      </c>
      <c r="AO129" s="238">
        <f t="shared" si="383"/>
        <v>20477.310000000001</v>
      </c>
      <c r="AP129" s="251">
        <f t="shared" si="384"/>
        <v>0</v>
      </c>
      <c r="AQ129" s="251">
        <f t="shared" si="403"/>
        <v>0</v>
      </c>
      <c r="AR129" s="251">
        <f t="shared" si="404"/>
        <v>0</v>
      </c>
      <c r="AS129" s="251">
        <f t="shared" si="405"/>
        <v>20477.310000000001</v>
      </c>
      <c r="AT129" s="241">
        <f t="shared" si="388"/>
        <v>0</v>
      </c>
      <c r="AU129" s="242">
        <f t="shared" si="389"/>
        <v>0</v>
      </c>
      <c r="AV129" s="241">
        <f t="shared" si="390"/>
        <v>0</v>
      </c>
      <c r="AW129" s="241">
        <f t="shared" si="391"/>
        <v>0</v>
      </c>
      <c r="AX129" s="241">
        <f t="shared" si="392"/>
        <v>0</v>
      </c>
      <c r="AY129" s="241">
        <f t="shared" si="393"/>
        <v>0</v>
      </c>
      <c r="AZ129" s="243">
        <f t="shared" si="394"/>
        <v>0</v>
      </c>
      <c r="BA129" s="242">
        <f t="shared" si="395"/>
        <v>0</v>
      </c>
      <c r="BB129" s="242">
        <f t="shared" si="396"/>
        <v>0</v>
      </c>
      <c r="BC129" s="242">
        <f t="shared" si="397"/>
        <v>0</v>
      </c>
      <c r="BD129" s="242">
        <f t="shared" si="214"/>
        <v>20477.310000000001</v>
      </c>
      <c r="BE129" s="242"/>
      <c r="BF129" s="70">
        <f t="shared" si="398"/>
        <v>0</v>
      </c>
      <c r="BG129" s="1"/>
      <c r="BH129" s="1"/>
    </row>
    <row r="130" spans="1:60" ht="12.75" hidden="1" customHeight="1" x14ac:dyDescent="0.2">
      <c r="A130" s="49" t="s">
        <v>288</v>
      </c>
      <c r="B130" s="50" t="s">
        <v>289</v>
      </c>
      <c r="C130" s="147"/>
      <c r="D130" s="49"/>
      <c r="E130" s="288"/>
      <c r="F130" s="289"/>
      <c r="G130" s="185"/>
      <c r="H130" s="185"/>
      <c r="I130" s="185"/>
      <c r="J130" s="185"/>
      <c r="K130" s="185"/>
      <c r="L130" s="185"/>
      <c r="M130" s="285"/>
      <c r="N130" s="285"/>
      <c r="O130" s="285"/>
      <c r="P130" s="285"/>
      <c r="Q130" s="285"/>
      <c r="R130" s="285"/>
      <c r="S130" s="185"/>
      <c r="T130" s="185"/>
      <c r="U130" s="185"/>
      <c r="V130" s="185"/>
      <c r="W130" s="185"/>
      <c r="X130" s="185"/>
      <c r="Y130" s="185"/>
      <c r="Z130" s="185"/>
      <c r="AA130" s="185"/>
      <c r="AB130" s="185"/>
      <c r="AC130" s="304"/>
      <c r="AD130" s="304"/>
      <c r="AE130" s="51"/>
      <c r="AF130" s="304"/>
      <c r="AG130" s="55">
        <f>AG131+AG134+AG136</f>
        <v>37648</v>
      </c>
      <c r="AH130" s="148"/>
      <c r="AI130" s="52"/>
      <c r="AJ130" s="51"/>
      <c r="AK130" s="51">
        <f t="shared" ref="AK130:BF130" si="406">AK131+AK134+AK136</f>
        <v>37648</v>
      </c>
      <c r="AL130" s="51"/>
      <c r="AM130" s="51"/>
      <c r="AN130" s="51"/>
      <c r="AO130" s="51">
        <f t="shared" si="406"/>
        <v>24936</v>
      </c>
      <c r="AP130" s="51"/>
      <c r="AQ130" s="51"/>
      <c r="AR130" s="51"/>
      <c r="AS130" s="51">
        <f t="shared" si="406"/>
        <v>24936</v>
      </c>
      <c r="AT130" s="53">
        <f t="shared" si="406"/>
        <v>0</v>
      </c>
      <c r="AU130" s="53">
        <f t="shared" si="406"/>
        <v>0</v>
      </c>
      <c r="AV130" s="54">
        <f t="shared" si="406"/>
        <v>0</v>
      </c>
      <c r="AW130" s="54">
        <f t="shared" si="406"/>
        <v>0</v>
      </c>
      <c r="AX130" s="54">
        <f t="shared" si="406"/>
        <v>0</v>
      </c>
      <c r="AY130" s="54">
        <f t="shared" si="406"/>
        <v>0</v>
      </c>
      <c r="AZ130" s="51">
        <f t="shared" si="406"/>
        <v>0</v>
      </c>
      <c r="BA130" s="55">
        <f t="shared" si="406"/>
        <v>17609</v>
      </c>
      <c r="BB130" s="55">
        <f t="shared" si="406"/>
        <v>0</v>
      </c>
      <c r="BC130" s="55">
        <f t="shared" si="406"/>
        <v>16605</v>
      </c>
      <c r="BD130" s="55">
        <f t="shared" si="406"/>
        <v>0</v>
      </c>
      <c r="BE130" s="55"/>
      <c r="BF130" s="55">
        <f t="shared" si="406"/>
        <v>3434</v>
      </c>
      <c r="BG130" s="1"/>
      <c r="BH130" s="1"/>
    </row>
    <row r="131" spans="1:60" ht="12.75" hidden="1" customHeight="1" x14ac:dyDescent="0.2">
      <c r="A131" s="57" t="s">
        <v>290</v>
      </c>
      <c r="B131" s="58" t="s">
        <v>291</v>
      </c>
      <c r="C131" s="149"/>
      <c r="D131" s="64"/>
      <c r="E131" s="286"/>
      <c r="F131" s="287"/>
      <c r="G131" s="184"/>
      <c r="H131" s="184"/>
      <c r="I131" s="184"/>
      <c r="J131" s="184"/>
      <c r="K131" s="184"/>
      <c r="L131" s="184"/>
      <c r="M131" s="282"/>
      <c r="N131" s="282"/>
      <c r="O131" s="282"/>
      <c r="P131" s="282"/>
      <c r="Q131" s="282"/>
      <c r="R131" s="282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  <c r="AC131" s="305"/>
      <c r="AD131" s="305"/>
      <c r="AE131" s="59"/>
      <c r="AF131" s="305"/>
      <c r="AG131" s="63">
        <f>SUM(AG132:AG133)</f>
        <v>6486</v>
      </c>
      <c r="AH131" s="150"/>
      <c r="AI131" s="61"/>
      <c r="AJ131" s="59"/>
      <c r="AK131" s="59">
        <f t="shared" ref="AK131:BF131" si="407">SUM(AK132:AK133)</f>
        <v>6486</v>
      </c>
      <c r="AL131" s="59"/>
      <c r="AM131" s="59"/>
      <c r="AN131" s="59"/>
      <c r="AO131" s="59">
        <f t="shared" si="407"/>
        <v>6486</v>
      </c>
      <c r="AP131" s="59"/>
      <c r="AQ131" s="59"/>
      <c r="AR131" s="59"/>
      <c r="AS131" s="59">
        <f t="shared" si="407"/>
        <v>6486</v>
      </c>
      <c r="AT131" s="62">
        <f t="shared" si="407"/>
        <v>0</v>
      </c>
      <c r="AU131" s="62">
        <f t="shared" si="407"/>
        <v>0</v>
      </c>
      <c r="AV131" s="60">
        <f t="shared" si="407"/>
        <v>0</v>
      </c>
      <c r="AW131" s="60">
        <f t="shared" si="407"/>
        <v>0</v>
      </c>
      <c r="AX131" s="60">
        <f t="shared" si="407"/>
        <v>0</v>
      </c>
      <c r="AY131" s="60">
        <f t="shared" si="407"/>
        <v>0</v>
      </c>
      <c r="AZ131" s="59">
        <f t="shared" si="407"/>
        <v>0</v>
      </c>
      <c r="BA131" s="63">
        <f t="shared" si="407"/>
        <v>6486</v>
      </c>
      <c r="BB131" s="63">
        <f t="shared" si="407"/>
        <v>0</v>
      </c>
      <c r="BC131" s="63">
        <f t="shared" si="407"/>
        <v>0</v>
      </c>
      <c r="BD131" s="63">
        <f t="shared" si="407"/>
        <v>0</v>
      </c>
      <c r="BE131" s="63"/>
      <c r="BF131" s="63">
        <f t="shared" si="407"/>
        <v>0</v>
      </c>
      <c r="BG131" s="1"/>
      <c r="BH131" s="1"/>
    </row>
    <row r="132" spans="1:60" ht="36" hidden="1" customHeight="1" x14ac:dyDescent="0.2">
      <c r="A132" s="65" t="s">
        <v>292</v>
      </c>
      <c r="B132" s="66" t="s">
        <v>293</v>
      </c>
      <c r="C132" s="151" t="s">
        <v>80</v>
      </c>
      <c r="D132" s="65">
        <v>1000</v>
      </c>
      <c r="E132" s="274"/>
      <c r="F132" s="275"/>
      <c r="G132" s="276">
        <f t="shared" ref="G132:G133" si="408">E132-F132</f>
        <v>0</v>
      </c>
      <c r="H132" s="276">
        <f>D132+G132</f>
        <v>1000</v>
      </c>
      <c r="I132" s="277"/>
      <c r="J132" s="278"/>
      <c r="K132" s="153">
        <f t="shared" ref="K132:K133" si="409">I132-J132</f>
        <v>0</v>
      </c>
      <c r="L132" s="154">
        <f t="shared" ref="L132:L133" si="410">H132+K132</f>
        <v>1000</v>
      </c>
      <c r="M132" s="279"/>
      <c r="N132" s="280"/>
      <c r="O132" s="280"/>
      <c r="P132" s="155">
        <f t="shared" ref="P132:P133" si="411">N132-O132</f>
        <v>0</v>
      </c>
      <c r="Q132" s="156">
        <f t="shared" ref="Q132:Q133" si="412">L132+P132</f>
        <v>1000</v>
      </c>
      <c r="R132" s="280"/>
      <c r="S132" s="187"/>
      <c r="T132" s="187"/>
      <c r="U132" s="187"/>
      <c r="V132" s="187"/>
      <c r="W132" s="187"/>
      <c r="X132" s="187"/>
      <c r="Y132" s="187"/>
      <c r="Z132" s="187">
        <v>1000</v>
      </c>
      <c r="AA132" s="187"/>
      <c r="AB132" s="187"/>
      <c r="AC132" s="306"/>
      <c r="AD132" s="306"/>
      <c r="AE132" s="67">
        <f t="shared" ref="AE132:AE137" si="413">Q132-S132-T132-U132-V132-W132-X132-Y132-Z132-AA132-AB132-AC132-AD132</f>
        <v>0</v>
      </c>
      <c r="AF132" s="315">
        <v>2.0299999999999998</v>
      </c>
      <c r="AG132" s="70">
        <f>ROUND(D132*AF132,2)</f>
        <v>2030</v>
      </c>
      <c r="AH132" s="152">
        <f>ROUND(E132*AF132,2)</f>
        <v>0</v>
      </c>
      <c r="AI132" s="68">
        <f>ROUND(F132*AF132,2)</f>
        <v>0</v>
      </c>
      <c r="AJ132" s="69">
        <f>ROUND(G132*AF132,2)</f>
        <v>0</v>
      </c>
      <c r="AK132" s="69">
        <f>ROUND(H132*AF132,2)</f>
        <v>2030</v>
      </c>
      <c r="AL132" s="238">
        <f t="shared" ref="AL132:AL133" si="414">ROUND(I132*AF132,2)</f>
        <v>0</v>
      </c>
      <c r="AM132" s="238">
        <f t="shared" ref="AM132:AM133" si="415">ROUND(J132*AF132,2)</f>
        <v>0</v>
      </c>
      <c r="AN132" s="238">
        <f t="shared" ref="AN132:AN133" si="416">ROUND(K132*AF132,2)</f>
        <v>0</v>
      </c>
      <c r="AO132" s="238">
        <f t="shared" ref="AO132:AO133" si="417">ROUND(L132*AF132,2)</f>
        <v>2030</v>
      </c>
      <c r="AP132" s="251">
        <f>ROUND(N132*AF277,2)</f>
        <v>0</v>
      </c>
      <c r="AQ132" s="251">
        <f t="shared" ref="AQ132:AQ133" si="418">ROUND(O132*AF132,2)</f>
        <v>0</v>
      </c>
      <c r="AR132" s="251">
        <f t="shared" ref="AR132:AR133" si="419">ROUND(P132*AF132,2)</f>
        <v>0</v>
      </c>
      <c r="AS132" s="251">
        <f t="shared" ref="AS132:AS133" si="420">ROUND(Q132*AF132,2)</f>
        <v>2030</v>
      </c>
      <c r="AT132" s="241">
        <f>ROUND(S132*AF132,2)</f>
        <v>0</v>
      </c>
      <c r="AU132" s="242">
        <f>ROUND(T132*AF132,2)</f>
        <v>0</v>
      </c>
      <c r="AV132" s="241">
        <f>ROUND(U132*AF132,2)</f>
        <v>0</v>
      </c>
      <c r="AW132" s="241">
        <f>ROUND(V132*AF132,2)</f>
        <v>0</v>
      </c>
      <c r="AX132" s="241">
        <f>ROUND(W132*AF132,2)</f>
        <v>0</v>
      </c>
      <c r="AY132" s="241">
        <f>ROUND(X132*AF132,2)</f>
        <v>0</v>
      </c>
      <c r="AZ132" s="243">
        <f>ROUND(Y132*AF132,2)</f>
        <v>0</v>
      </c>
      <c r="BA132" s="242">
        <f>ROUND(Z132*AF132,2)</f>
        <v>2030</v>
      </c>
      <c r="BB132" s="242">
        <f>ROUND(AA132*AF132,2)</f>
        <v>0</v>
      </c>
      <c r="BC132" s="242">
        <f>ROUND(AB132*AF132,2)</f>
        <v>0</v>
      </c>
      <c r="BD132" s="242">
        <f t="shared" si="214"/>
        <v>0</v>
      </c>
      <c r="BE132" s="242"/>
      <c r="BF132" s="70">
        <f t="shared" ref="BF132:BF133" si="421">ROUND(AE132*AF132,2)</f>
        <v>0</v>
      </c>
      <c r="BG132" s="1"/>
      <c r="BH132" s="1"/>
    </row>
    <row r="133" spans="1:60" ht="36" hidden="1" customHeight="1" x14ac:dyDescent="0.2">
      <c r="A133" s="65" t="s">
        <v>294</v>
      </c>
      <c r="B133" s="66" t="s">
        <v>295</v>
      </c>
      <c r="C133" s="151" t="s">
        <v>80</v>
      </c>
      <c r="D133" s="65">
        <v>200</v>
      </c>
      <c r="E133" s="274"/>
      <c r="F133" s="275"/>
      <c r="G133" s="276">
        <f t="shared" si="408"/>
        <v>0</v>
      </c>
      <c r="H133" s="276">
        <f>D133+G133</f>
        <v>200</v>
      </c>
      <c r="I133" s="277"/>
      <c r="J133" s="278"/>
      <c r="K133" s="153">
        <f t="shared" si="409"/>
        <v>0</v>
      </c>
      <c r="L133" s="154">
        <f t="shared" si="410"/>
        <v>200</v>
      </c>
      <c r="M133" s="279"/>
      <c r="N133" s="280"/>
      <c r="O133" s="280"/>
      <c r="P133" s="155">
        <f t="shared" si="411"/>
        <v>0</v>
      </c>
      <c r="Q133" s="156">
        <f t="shared" si="412"/>
        <v>200</v>
      </c>
      <c r="R133" s="280"/>
      <c r="S133" s="187"/>
      <c r="T133" s="187"/>
      <c r="U133" s="187"/>
      <c r="V133" s="187"/>
      <c r="W133" s="187"/>
      <c r="X133" s="187"/>
      <c r="Y133" s="187"/>
      <c r="Z133" s="187">
        <v>200</v>
      </c>
      <c r="AA133" s="187"/>
      <c r="AB133" s="187"/>
      <c r="AC133" s="306"/>
      <c r="AD133" s="306"/>
      <c r="AE133" s="67">
        <f t="shared" si="413"/>
        <v>0</v>
      </c>
      <c r="AF133" s="315">
        <v>22.28</v>
      </c>
      <c r="AG133" s="70">
        <f>ROUND(D133*AF133,2)</f>
        <v>4456</v>
      </c>
      <c r="AH133" s="152">
        <f>ROUND(E133*AF133,2)</f>
        <v>0</v>
      </c>
      <c r="AI133" s="68">
        <f>ROUND(F133*AF133,2)</f>
        <v>0</v>
      </c>
      <c r="AJ133" s="69">
        <f>ROUND(G133*AF133,2)</f>
        <v>0</v>
      </c>
      <c r="AK133" s="69">
        <f>ROUND(H133*AF133,2)</f>
        <v>4456</v>
      </c>
      <c r="AL133" s="238">
        <f t="shared" si="414"/>
        <v>0</v>
      </c>
      <c r="AM133" s="238">
        <f t="shared" si="415"/>
        <v>0</v>
      </c>
      <c r="AN133" s="238">
        <f t="shared" si="416"/>
        <v>0</v>
      </c>
      <c r="AO133" s="238">
        <f t="shared" si="417"/>
        <v>4456</v>
      </c>
      <c r="AP133" s="251">
        <f>ROUND(N133*AF278,2)</f>
        <v>0</v>
      </c>
      <c r="AQ133" s="251">
        <f t="shared" si="418"/>
        <v>0</v>
      </c>
      <c r="AR133" s="251">
        <f t="shared" si="419"/>
        <v>0</v>
      </c>
      <c r="AS133" s="251">
        <f t="shared" si="420"/>
        <v>4456</v>
      </c>
      <c r="AT133" s="241">
        <f>ROUND(S133*AF133,2)</f>
        <v>0</v>
      </c>
      <c r="AU133" s="242">
        <f>ROUND(T133*AF133,2)</f>
        <v>0</v>
      </c>
      <c r="AV133" s="241">
        <f>ROUND(U133*AF133,2)</f>
        <v>0</v>
      </c>
      <c r="AW133" s="241">
        <f>ROUND(V133*AF133,2)</f>
        <v>0</v>
      </c>
      <c r="AX133" s="241">
        <f>ROUND(W133*AF133,2)</f>
        <v>0</v>
      </c>
      <c r="AY133" s="241">
        <f>ROUND(X133*AF133,2)</f>
        <v>0</v>
      </c>
      <c r="AZ133" s="243">
        <f>ROUND(Y133*AF133,2)</f>
        <v>0</v>
      </c>
      <c r="BA133" s="242">
        <f>ROUND(Z133*AF133,2)</f>
        <v>4456</v>
      </c>
      <c r="BB133" s="242">
        <f>ROUND(AA133*AF133,2)</f>
        <v>0</v>
      </c>
      <c r="BC133" s="242">
        <f>ROUND(AB133*AF133,2)</f>
        <v>0</v>
      </c>
      <c r="BD133" s="242">
        <f t="shared" si="214"/>
        <v>0</v>
      </c>
      <c r="BE133" s="242"/>
      <c r="BF133" s="70">
        <f t="shared" si="421"/>
        <v>0</v>
      </c>
      <c r="BG133" s="1"/>
      <c r="BH133" s="1"/>
    </row>
    <row r="134" spans="1:60" ht="25.5" hidden="1" customHeight="1" x14ac:dyDescent="0.2">
      <c r="A134" s="57" t="s">
        <v>296</v>
      </c>
      <c r="B134" s="58" t="s">
        <v>297</v>
      </c>
      <c r="C134" s="149"/>
      <c r="D134" s="64"/>
      <c r="E134" s="286"/>
      <c r="F134" s="287"/>
      <c r="G134" s="184"/>
      <c r="H134" s="184"/>
      <c r="I134" s="184"/>
      <c r="J134" s="184"/>
      <c r="K134" s="184"/>
      <c r="L134" s="184"/>
      <c r="M134" s="282"/>
      <c r="N134" s="282"/>
      <c r="O134" s="282"/>
      <c r="P134" s="282"/>
      <c r="Q134" s="282"/>
      <c r="R134" s="282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305"/>
      <c r="AD134" s="305"/>
      <c r="AE134" s="59"/>
      <c r="AF134" s="305"/>
      <c r="AG134" s="63">
        <f>AG135</f>
        <v>18450</v>
      </c>
      <c r="AH134" s="150"/>
      <c r="AI134" s="61"/>
      <c r="AJ134" s="59"/>
      <c r="AK134" s="59">
        <f t="shared" ref="AK134:BF134" si="422">AK135</f>
        <v>18450</v>
      </c>
      <c r="AL134" s="59"/>
      <c r="AM134" s="59"/>
      <c r="AN134" s="59"/>
      <c r="AO134" s="59">
        <f t="shared" si="422"/>
        <v>18450</v>
      </c>
      <c r="AP134" s="59"/>
      <c r="AQ134" s="59"/>
      <c r="AR134" s="59"/>
      <c r="AS134" s="59">
        <f t="shared" si="422"/>
        <v>18450</v>
      </c>
      <c r="AT134" s="62">
        <f t="shared" si="422"/>
        <v>0</v>
      </c>
      <c r="AU134" s="62">
        <f t="shared" si="422"/>
        <v>0</v>
      </c>
      <c r="AV134" s="60">
        <f t="shared" si="422"/>
        <v>0</v>
      </c>
      <c r="AW134" s="60">
        <f t="shared" si="422"/>
        <v>0</v>
      </c>
      <c r="AX134" s="60">
        <f t="shared" si="422"/>
        <v>0</v>
      </c>
      <c r="AY134" s="60">
        <f t="shared" si="422"/>
        <v>0</v>
      </c>
      <c r="AZ134" s="59">
        <f t="shared" si="422"/>
        <v>0</v>
      </c>
      <c r="BA134" s="63">
        <f t="shared" si="422"/>
        <v>0</v>
      </c>
      <c r="BB134" s="63">
        <f t="shared" si="422"/>
        <v>0</v>
      </c>
      <c r="BC134" s="63">
        <f t="shared" si="422"/>
        <v>16605</v>
      </c>
      <c r="BD134" s="63">
        <f t="shared" si="422"/>
        <v>0</v>
      </c>
      <c r="BE134" s="63"/>
      <c r="BF134" s="63">
        <f t="shared" si="422"/>
        <v>1845</v>
      </c>
      <c r="BG134" s="1"/>
      <c r="BH134" s="1"/>
    </row>
    <row r="135" spans="1:60" ht="25.5" hidden="1" x14ac:dyDescent="0.2">
      <c r="A135" s="65" t="s">
        <v>298</v>
      </c>
      <c r="B135" s="319" t="s">
        <v>460</v>
      </c>
      <c r="C135" s="151" t="s">
        <v>80</v>
      </c>
      <c r="D135" s="65">
        <v>1000</v>
      </c>
      <c r="E135" s="274"/>
      <c r="F135" s="275"/>
      <c r="G135" s="276">
        <f>E135-F135</f>
        <v>0</v>
      </c>
      <c r="H135" s="276">
        <f>D135+G135</f>
        <v>1000</v>
      </c>
      <c r="I135" s="277"/>
      <c r="J135" s="278"/>
      <c r="K135" s="153">
        <f t="shared" ref="K135" si="423">I135-J135</f>
        <v>0</v>
      </c>
      <c r="L135" s="154">
        <f t="shared" ref="L135" si="424">H135+K135</f>
        <v>1000</v>
      </c>
      <c r="M135" s="279"/>
      <c r="N135" s="280"/>
      <c r="O135" s="280"/>
      <c r="P135" s="155">
        <f t="shared" ref="P135" si="425">N135-O135</f>
        <v>0</v>
      </c>
      <c r="Q135" s="156">
        <f t="shared" ref="Q135" si="426">L135+P135</f>
        <v>1000</v>
      </c>
      <c r="R135" s="280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>
        <v>900</v>
      </c>
      <c r="AC135" s="306"/>
      <c r="AD135" s="306"/>
      <c r="AE135" s="67">
        <f t="shared" si="413"/>
        <v>100</v>
      </c>
      <c r="AF135" s="315">
        <v>18.45</v>
      </c>
      <c r="AG135" s="70">
        <f>ROUND(D135*AF135,2)</f>
        <v>18450</v>
      </c>
      <c r="AH135" s="152">
        <f>ROUND(E135*AF135,2)</f>
        <v>0</v>
      </c>
      <c r="AI135" s="68">
        <f>ROUND(F135*AF135,2)</f>
        <v>0</v>
      </c>
      <c r="AJ135" s="69">
        <f>ROUND(G135*AF135,2)</f>
        <v>0</v>
      </c>
      <c r="AK135" s="69">
        <f>ROUND(H135*AF135,2)</f>
        <v>18450</v>
      </c>
      <c r="AL135" s="238">
        <f t="shared" ref="AL135" si="427">ROUND(I135*AF135,2)</f>
        <v>0</v>
      </c>
      <c r="AM135" s="238">
        <f t="shared" ref="AM135" si="428">ROUND(J135*AF135,2)</f>
        <v>0</v>
      </c>
      <c r="AN135" s="238">
        <f t="shared" ref="AN135" si="429">ROUND(K135*AF135,2)</f>
        <v>0</v>
      </c>
      <c r="AO135" s="238">
        <f t="shared" ref="AO135" si="430">ROUND(L135*AF135,2)</f>
        <v>18450</v>
      </c>
      <c r="AP135" s="251">
        <f>ROUND(N135*AF280,2)</f>
        <v>0</v>
      </c>
      <c r="AQ135" s="251">
        <f t="shared" ref="AQ135" si="431">ROUND(O135*AF135,2)</f>
        <v>0</v>
      </c>
      <c r="AR135" s="251">
        <f t="shared" ref="AR135" si="432">ROUND(P135*AF135,2)</f>
        <v>0</v>
      </c>
      <c r="AS135" s="251">
        <f t="shared" ref="AS135" si="433">ROUND(Q135*AF135,2)</f>
        <v>18450</v>
      </c>
      <c r="AT135" s="242">
        <f>ROUND(S135*AF135,2)</f>
        <v>0</v>
      </c>
      <c r="AU135" s="242">
        <f>ROUND(T135*AF135,2)</f>
        <v>0</v>
      </c>
      <c r="AV135" s="241">
        <f>ROUND(U135*AF135,2)</f>
        <v>0</v>
      </c>
      <c r="AW135" s="241">
        <f>ROUND(V135*AF135,2)</f>
        <v>0</v>
      </c>
      <c r="AX135" s="241">
        <f>ROUND(W135*AF135,2)</f>
        <v>0</v>
      </c>
      <c r="AY135" s="241">
        <f>ROUND(X135*AF135,2)</f>
        <v>0</v>
      </c>
      <c r="AZ135" s="243">
        <f>ROUND(Y135*AF135,2)</f>
        <v>0</v>
      </c>
      <c r="BA135" s="242">
        <f>ROUND(Z135*AF135,2)</f>
        <v>0</v>
      </c>
      <c r="BB135" s="242">
        <f>ROUND(AA135*AF135,2)</f>
        <v>0</v>
      </c>
      <c r="BC135" s="242">
        <f>ROUND(AB135*AF135,2)</f>
        <v>16605</v>
      </c>
      <c r="BD135" s="242">
        <f t="shared" si="214"/>
        <v>0</v>
      </c>
      <c r="BE135" s="242"/>
      <c r="BF135" s="70">
        <f>ROUND(AE135*AF135,2)</f>
        <v>1845</v>
      </c>
      <c r="BG135" s="1"/>
      <c r="BH135" s="1"/>
    </row>
    <row r="136" spans="1:60" ht="12.75" hidden="1" customHeight="1" x14ac:dyDescent="0.2">
      <c r="A136" s="57" t="s">
        <v>299</v>
      </c>
      <c r="B136" s="58" t="s">
        <v>300</v>
      </c>
      <c r="C136" s="149"/>
      <c r="D136" s="64"/>
      <c r="E136" s="286"/>
      <c r="F136" s="287"/>
      <c r="G136" s="184"/>
      <c r="H136" s="184"/>
      <c r="I136" s="184"/>
      <c r="J136" s="184"/>
      <c r="K136" s="184"/>
      <c r="L136" s="184"/>
      <c r="M136" s="282"/>
      <c r="N136" s="282"/>
      <c r="O136" s="282"/>
      <c r="P136" s="282"/>
      <c r="Q136" s="282"/>
      <c r="R136" s="282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305"/>
      <c r="AD136" s="305"/>
      <c r="AE136" s="59"/>
      <c r="AF136" s="305"/>
      <c r="AG136" s="63">
        <f>AG137</f>
        <v>12712</v>
      </c>
      <c r="AH136" s="150"/>
      <c r="AI136" s="61"/>
      <c r="AJ136" s="59"/>
      <c r="AK136" s="59">
        <f t="shared" ref="AK136:BF136" si="434">AK137</f>
        <v>12712</v>
      </c>
      <c r="AL136" s="59"/>
      <c r="AM136" s="59"/>
      <c r="AN136" s="59"/>
      <c r="AO136" s="59"/>
      <c r="AP136" s="59"/>
      <c r="AQ136" s="59"/>
      <c r="AR136" s="59"/>
      <c r="AS136" s="59"/>
      <c r="AT136" s="62">
        <f t="shared" si="434"/>
        <v>0</v>
      </c>
      <c r="AU136" s="62">
        <f t="shared" si="434"/>
        <v>0</v>
      </c>
      <c r="AV136" s="60">
        <f t="shared" si="434"/>
        <v>0</v>
      </c>
      <c r="AW136" s="60">
        <f t="shared" si="434"/>
        <v>0</v>
      </c>
      <c r="AX136" s="60">
        <f t="shared" si="434"/>
        <v>0</v>
      </c>
      <c r="AY136" s="60">
        <f t="shared" si="434"/>
        <v>0</v>
      </c>
      <c r="AZ136" s="59">
        <f t="shared" si="434"/>
        <v>0</v>
      </c>
      <c r="BA136" s="63">
        <f t="shared" si="434"/>
        <v>11123</v>
      </c>
      <c r="BB136" s="63">
        <f t="shared" si="434"/>
        <v>0</v>
      </c>
      <c r="BC136" s="63">
        <f t="shared" si="434"/>
        <v>0</v>
      </c>
      <c r="BD136" s="63">
        <f t="shared" si="434"/>
        <v>0</v>
      </c>
      <c r="BE136" s="63"/>
      <c r="BF136" s="63">
        <f t="shared" si="434"/>
        <v>1589</v>
      </c>
      <c r="BG136" s="1"/>
      <c r="BH136" s="1"/>
    </row>
    <row r="137" spans="1:60" ht="25.5" hidden="1" customHeight="1" x14ac:dyDescent="0.2">
      <c r="A137" s="65" t="s">
        <v>301</v>
      </c>
      <c r="B137" s="66" t="s">
        <v>302</v>
      </c>
      <c r="C137" s="151" t="s">
        <v>80</v>
      </c>
      <c r="D137" s="65">
        <v>800</v>
      </c>
      <c r="E137" s="274"/>
      <c r="F137" s="275"/>
      <c r="G137" s="276">
        <f>E137-F137</f>
        <v>0</v>
      </c>
      <c r="H137" s="276">
        <f>D137+G137</f>
        <v>800</v>
      </c>
      <c r="I137" s="277"/>
      <c r="J137" s="278"/>
      <c r="K137" s="153">
        <f t="shared" ref="K137" si="435">I137-J137</f>
        <v>0</v>
      </c>
      <c r="L137" s="154">
        <f t="shared" ref="L137" si="436">H137+K137</f>
        <v>800</v>
      </c>
      <c r="M137" s="279"/>
      <c r="N137" s="280"/>
      <c r="O137" s="280"/>
      <c r="P137" s="155">
        <f t="shared" ref="P137" si="437">N137-O137</f>
        <v>0</v>
      </c>
      <c r="Q137" s="156">
        <f t="shared" ref="Q137" si="438">L137+P137</f>
        <v>800</v>
      </c>
      <c r="R137" s="280"/>
      <c r="S137" s="187"/>
      <c r="T137" s="187"/>
      <c r="U137" s="187"/>
      <c r="V137" s="187"/>
      <c r="W137" s="187"/>
      <c r="X137" s="187"/>
      <c r="Y137" s="187"/>
      <c r="Z137" s="187">
        <v>700</v>
      </c>
      <c r="AA137" s="187"/>
      <c r="AB137" s="187"/>
      <c r="AC137" s="306"/>
      <c r="AD137" s="306"/>
      <c r="AE137" s="67">
        <f t="shared" si="413"/>
        <v>100</v>
      </c>
      <c r="AF137" s="315">
        <v>15.89</v>
      </c>
      <c r="AG137" s="70">
        <f>ROUND(D137*AF137,2)</f>
        <v>12712</v>
      </c>
      <c r="AH137" s="152">
        <f>ROUND(E137*AF137,2)</f>
        <v>0</v>
      </c>
      <c r="AI137" s="68">
        <f>ROUND(F137*AF137,2)</f>
        <v>0</v>
      </c>
      <c r="AJ137" s="69">
        <f>ROUND(G137*AF137,2)</f>
        <v>0</v>
      </c>
      <c r="AK137" s="69">
        <f>ROUND(H137*AF137,2)</f>
        <v>12712</v>
      </c>
      <c r="AL137" s="238">
        <f t="shared" ref="AL137" si="439">ROUND(I137*AF137,2)</f>
        <v>0</v>
      </c>
      <c r="AM137" s="238">
        <f t="shared" ref="AM137" si="440">ROUND(J137*AF137,2)</f>
        <v>0</v>
      </c>
      <c r="AN137" s="238">
        <f t="shared" ref="AN137" si="441">ROUND(K137*AF137,2)</f>
        <v>0</v>
      </c>
      <c r="AO137" s="238">
        <f t="shared" ref="AO137" si="442">ROUND(L137*AF137,2)</f>
        <v>12712</v>
      </c>
      <c r="AP137" s="251">
        <f>ROUND(N137*AF282,2)</f>
        <v>0</v>
      </c>
      <c r="AQ137" s="251">
        <f t="shared" ref="AQ137" si="443">ROUND(O137*AF137,2)</f>
        <v>0</v>
      </c>
      <c r="AR137" s="251">
        <f t="shared" ref="AR137" si="444">ROUND(P137*AF137,2)</f>
        <v>0</v>
      </c>
      <c r="AS137" s="251">
        <f t="shared" ref="AS137" si="445">ROUND(Q137*AF137,2)</f>
        <v>12712</v>
      </c>
      <c r="AT137" s="242">
        <f>ROUND(S137*AF137,2)</f>
        <v>0</v>
      </c>
      <c r="AU137" s="242">
        <f>ROUND(T137*AF137,2)</f>
        <v>0</v>
      </c>
      <c r="AV137" s="241">
        <f>ROUND(U137*AF137,2)</f>
        <v>0</v>
      </c>
      <c r="AW137" s="241">
        <f>ROUND(V137*AF137,2)</f>
        <v>0</v>
      </c>
      <c r="AX137" s="241">
        <f>ROUND(W137*AF137,2)</f>
        <v>0</v>
      </c>
      <c r="AY137" s="241">
        <f>ROUND(X137*AF137,2)</f>
        <v>0</v>
      </c>
      <c r="AZ137" s="243">
        <f>ROUND(Y137*AF137,2)</f>
        <v>0</v>
      </c>
      <c r="BA137" s="242">
        <f>ROUND(Z137*AF137,2)</f>
        <v>11123</v>
      </c>
      <c r="BB137" s="242">
        <f>ROUND(AA137*AF137,2)</f>
        <v>0</v>
      </c>
      <c r="BC137" s="242">
        <f>ROUND(AB137*AF137,2)</f>
        <v>0</v>
      </c>
      <c r="BD137" s="242">
        <f t="shared" si="214"/>
        <v>0</v>
      </c>
      <c r="BE137" s="242"/>
      <c r="BF137" s="70">
        <f>ROUND(AE137*AF137,2)</f>
        <v>1589</v>
      </c>
      <c r="BG137" s="1"/>
      <c r="BH137" s="1"/>
    </row>
    <row r="138" spans="1:60" ht="12.75" hidden="1" customHeight="1" x14ac:dyDescent="0.2">
      <c r="A138" s="49" t="s">
        <v>73</v>
      </c>
      <c r="B138" s="50" t="s">
        <v>303</v>
      </c>
      <c r="C138" s="147"/>
      <c r="D138" s="49"/>
      <c r="E138" s="288"/>
      <c r="F138" s="289"/>
      <c r="G138" s="185"/>
      <c r="H138" s="185"/>
      <c r="I138" s="185"/>
      <c r="J138" s="185"/>
      <c r="K138" s="185"/>
      <c r="L138" s="185"/>
      <c r="M138" s="285"/>
      <c r="N138" s="285"/>
      <c r="O138" s="285"/>
      <c r="P138" s="285"/>
      <c r="Q138" s="285"/>
      <c r="R138" s="285"/>
      <c r="S138" s="185"/>
      <c r="T138" s="185"/>
      <c r="U138" s="185"/>
      <c r="V138" s="185"/>
      <c r="W138" s="185"/>
      <c r="X138" s="185"/>
      <c r="Y138" s="185"/>
      <c r="Z138" s="185"/>
      <c r="AA138" s="185"/>
      <c r="AB138" s="185"/>
      <c r="AC138" s="304"/>
      <c r="AD138" s="304"/>
      <c r="AE138" s="51"/>
      <c r="AF138" s="304"/>
      <c r="AG138" s="55">
        <f>AG139+AG142</f>
        <v>33256.100000000006</v>
      </c>
      <c r="AH138" s="148"/>
      <c r="AI138" s="52"/>
      <c r="AJ138" s="51"/>
      <c r="AK138" s="51">
        <f t="shared" ref="AK138:BF138" si="446">AK139+AK142</f>
        <v>33256.100000000006</v>
      </c>
      <c r="AL138" s="51"/>
      <c r="AM138" s="51"/>
      <c r="AN138" s="51"/>
      <c r="AO138" s="51">
        <f t="shared" si="446"/>
        <v>33256.100000000006</v>
      </c>
      <c r="AP138" s="51"/>
      <c r="AQ138" s="51"/>
      <c r="AR138" s="51"/>
      <c r="AS138" s="51">
        <f t="shared" si="446"/>
        <v>33256.100000000006</v>
      </c>
      <c r="AT138" s="53">
        <f t="shared" si="446"/>
        <v>0</v>
      </c>
      <c r="AU138" s="53">
        <f t="shared" si="446"/>
        <v>0</v>
      </c>
      <c r="AV138" s="54">
        <f t="shared" si="446"/>
        <v>0</v>
      </c>
      <c r="AW138" s="54">
        <f t="shared" si="446"/>
        <v>0</v>
      </c>
      <c r="AX138" s="54">
        <f t="shared" si="446"/>
        <v>11473</v>
      </c>
      <c r="AY138" s="54">
        <f t="shared" si="446"/>
        <v>18170</v>
      </c>
      <c r="AZ138" s="51">
        <f t="shared" si="446"/>
        <v>1058.3000000000002</v>
      </c>
      <c r="BA138" s="55">
        <f t="shared" si="446"/>
        <v>2554.8000000000002</v>
      </c>
      <c r="BB138" s="55">
        <f t="shared" si="446"/>
        <v>0</v>
      </c>
      <c r="BC138" s="55">
        <f t="shared" si="446"/>
        <v>0</v>
      </c>
      <c r="BD138" s="55">
        <f t="shared" si="446"/>
        <v>0</v>
      </c>
      <c r="BE138" s="55"/>
      <c r="BF138" s="55">
        <f t="shared" si="446"/>
        <v>0</v>
      </c>
      <c r="BG138" s="1"/>
      <c r="BH138" s="1"/>
    </row>
    <row r="139" spans="1:60" ht="12.75" hidden="1" customHeight="1" x14ac:dyDescent="0.2">
      <c r="A139" s="57" t="s">
        <v>304</v>
      </c>
      <c r="B139" s="58" t="s">
        <v>305</v>
      </c>
      <c r="C139" s="149"/>
      <c r="D139" s="64"/>
      <c r="E139" s="286"/>
      <c r="F139" s="287"/>
      <c r="G139" s="184"/>
      <c r="H139" s="184"/>
      <c r="I139" s="184"/>
      <c r="J139" s="184"/>
      <c r="K139" s="184"/>
      <c r="L139" s="184"/>
      <c r="M139" s="282"/>
      <c r="N139" s="282"/>
      <c r="O139" s="282"/>
      <c r="P139" s="282"/>
      <c r="Q139" s="282"/>
      <c r="R139" s="282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305"/>
      <c r="AD139" s="305"/>
      <c r="AE139" s="59"/>
      <c r="AF139" s="305"/>
      <c r="AG139" s="63">
        <f>SUM(AG140:AG141)</f>
        <v>30701.300000000003</v>
      </c>
      <c r="AH139" s="150"/>
      <c r="AI139" s="61"/>
      <c r="AJ139" s="59"/>
      <c r="AK139" s="59">
        <f t="shared" ref="AK139:BF139" si="447">SUM(AK140:AK141)</f>
        <v>30701.300000000003</v>
      </c>
      <c r="AL139" s="59"/>
      <c r="AM139" s="59"/>
      <c r="AN139" s="59"/>
      <c r="AO139" s="59">
        <f t="shared" si="447"/>
        <v>30701.300000000003</v>
      </c>
      <c r="AP139" s="59"/>
      <c r="AQ139" s="59"/>
      <c r="AR139" s="59"/>
      <c r="AS139" s="59">
        <f t="shared" si="447"/>
        <v>30701.300000000003</v>
      </c>
      <c r="AT139" s="62">
        <f t="shared" si="447"/>
        <v>0</v>
      </c>
      <c r="AU139" s="62">
        <f t="shared" si="447"/>
        <v>0</v>
      </c>
      <c r="AV139" s="60">
        <f t="shared" si="447"/>
        <v>0</v>
      </c>
      <c r="AW139" s="60">
        <f t="shared" si="447"/>
        <v>0</v>
      </c>
      <c r="AX139" s="60">
        <f t="shared" si="447"/>
        <v>11473</v>
      </c>
      <c r="AY139" s="60">
        <f t="shared" si="447"/>
        <v>18170</v>
      </c>
      <c r="AZ139" s="59">
        <f t="shared" si="447"/>
        <v>1058.3000000000002</v>
      </c>
      <c r="BA139" s="63">
        <f t="shared" si="447"/>
        <v>0</v>
      </c>
      <c r="BB139" s="63">
        <f t="shared" si="447"/>
        <v>0</v>
      </c>
      <c r="BC139" s="63">
        <f t="shared" si="447"/>
        <v>0</v>
      </c>
      <c r="BD139" s="63">
        <f t="shared" si="447"/>
        <v>0</v>
      </c>
      <c r="BE139" s="63"/>
      <c r="BF139" s="63">
        <f t="shared" si="447"/>
        <v>0</v>
      </c>
      <c r="BG139" s="1"/>
      <c r="BH139" s="1"/>
    </row>
    <row r="140" spans="1:60" ht="38.25" hidden="1" customHeight="1" x14ac:dyDescent="0.2">
      <c r="A140" s="65" t="s">
        <v>306</v>
      </c>
      <c r="B140" s="66" t="s">
        <v>307</v>
      </c>
      <c r="C140" s="151" t="s">
        <v>308</v>
      </c>
      <c r="D140" s="65">
        <v>980</v>
      </c>
      <c r="E140" s="274"/>
      <c r="F140" s="275"/>
      <c r="G140" s="276">
        <f t="shared" ref="G140:G141" si="448">E140-F140</f>
        <v>0</v>
      </c>
      <c r="H140" s="276">
        <f>D140+G140</f>
        <v>980</v>
      </c>
      <c r="I140" s="277"/>
      <c r="J140" s="278"/>
      <c r="K140" s="153">
        <f t="shared" ref="K140:K141" si="449">I140-J140</f>
        <v>0</v>
      </c>
      <c r="L140" s="154">
        <f t="shared" ref="L140:L141" si="450">H140+K140</f>
        <v>980</v>
      </c>
      <c r="M140" s="279"/>
      <c r="N140" s="280"/>
      <c r="O140" s="280"/>
      <c r="P140" s="155">
        <f t="shared" ref="P140:P141" si="451">N140-O140</f>
        <v>0</v>
      </c>
      <c r="Q140" s="156">
        <f t="shared" ref="Q140:Q141" si="452">L140+P140</f>
        <v>980</v>
      </c>
      <c r="R140" s="280"/>
      <c r="S140" s="187"/>
      <c r="T140" s="187"/>
      <c r="U140" s="187"/>
      <c r="V140" s="187"/>
      <c r="W140" s="187">
        <v>350</v>
      </c>
      <c r="X140" s="187">
        <v>600</v>
      </c>
      <c r="Y140" s="187">
        <v>30</v>
      </c>
      <c r="Z140" s="187"/>
      <c r="AA140" s="187"/>
      <c r="AB140" s="187"/>
      <c r="AC140" s="306"/>
      <c r="AD140" s="306"/>
      <c r="AE140" s="67">
        <f t="shared" ref="AE140:AE143" si="453">Q140-S140-T140-U140-V140-W140-X140-Y140-Z140-AA140-AB140-AC140-AD140</f>
        <v>0</v>
      </c>
      <c r="AF140" s="315">
        <v>25.29</v>
      </c>
      <c r="AG140" s="70">
        <f>ROUND(D140*AF140,2)</f>
        <v>24784.2</v>
      </c>
      <c r="AH140" s="152">
        <f>ROUND(E140*AF140,2)</f>
        <v>0</v>
      </c>
      <c r="AI140" s="68">
        <f>ROUND(F140*AF140,2)</f>
        <v>0</v>
      </c>
      <c r="AJ140" s="69">
        <f>ROUND(G140*AF140,2)</f>
        <v>0</v>
      </c>
      <c r="AK140" s="69">
        <f>ROUND(H140*AF140,2)</f>
        <v>24784.2</v>
      </c>
      <c r="AL140" s="238">
        <f t="shared" ref="AL140:AL141" si="454">ROUND(I140*AF140,2)</f>
        <v>0</v>
      </c>
      <c r="AM140" s="238">
        <f t="shared" ref="AM140:AM141" si="455">ROUND(J140*AF140,2)</f>
        <v>0</v>
      </c>
      <c r="AN140" s="238">
        <f t="shared" ref="AN140:AN141" si="456">ROUND(K140*AF140,2)</f>
        <v>0</v>
      </c>
      <c r="AO140" s="238">
        <f t="shared" ref="AO140:AO141" si="457">ROUND(L140*AF140,2)</f>
        <v>24784.2</v>
      </c>
      <c r="AP140" s="251">
        <f>ROUND(N140*AF285,2)</f>
        <v>0</v>
      </c>
      <c r="AQ140" s="251">
        <f t="shared" ref="AQ140:AQ141" si="458">ROUND(O140*AF140,2)</f>
        <v>0</v>
      </c>
      <c r="AR140" s="251">
        <f t="shared" ref="AR140:AR141" si="459">ROUND(P140*AF140,2)</f>
        <v>0</v>
      </c>
      <c r="AS140" s="251">
        <f t="shared" ref="AS140:AS141" si="460">ROUND(Q140*AF140,2)</f>
        <v>24784.2</v>
      </c>
      <c r="AT140" s="242">
        <f>ROUND(S140*AF140,2)</f>
        <v>0</v>
      </c>
      <c r="AU140" s="242">
        <f>ROUND(T140*AF140,2)</f>
        <v>0</v>
      </c>
      <c r="AV140" s="241">
        <f>ROUND(U140*AF140,2)</f>
        <v>0</v>
      </c>
      <c r="AW140" s="241">
        <f>ROUND(V140*AF140,2)</f>
        <v>0</v>
      </c>
      <c r="AX140" s="241">
        <f>ROUND(W140*AF140,2)</f>
        <v>8851.5</v>
      </c>
      <c r="AY140" s="241">
        <f>ROUND(X140*AF140,2)</f>
        <v>15174</v>
      </c>
      <c r="AZ140" s="243">
        <f>ROUND(Y140*AF140,2)</f>
        <v>758.7</v>
      </c>
      <c r="BA140" s="242">
        <f>ROUND(Z140*AF140,2)</f>
        <v>0</v>
      </c>
      <c r="BB140" s="242">
        <f>ROUND(AA140*AF140,2)</f>
        <v>0</v>
      </c>
      <c r="BC140" s="242">
        <f>ROUND(AB140*AF140,2)</f>
        <v>0</v>
      </c>
      <c r="BD140" s="242">
        <f t="shared" si="214"/>
        <v>0</v>
      </c>
      <c r="BE140" s="242"/>
      <c r="BF140" s="70">
        <f t="shared" ref="BF140:BF141" si="461">ROUND(AE140*AF140,2)</f>
        <v>0</v>
      </c>
      <c r="BG140" s="1"/>
      <c r="BH140" s="1"/>
    </row>
    <row r="141" spans="1:60" ht="25.5" hidden="1" customHeight="1" x14ac:dyDescent="0.2">
      <c r="A141" s="65" t="s">
        <v>309</v>
      </c>
      <c r="B141" s="66" t="s">
        <v>310</v>
      </c>
      <c r="C141" s="151" t="s">
        <v>87</v>
      </c>
      <c r="D141" s="65">
        <v>790</v>
      </c>
      <c r="E141" s="274"/>
      <c r="F141" s="275"/>
      <c r="G141" s="276">
        <f t="shared" si="448"/>
        <v>0</v>
      </c>
      <c r="H141" s="276">
        <f>D141+G141</f>
        <v>790</v>
      </c>
      <c r="I141" s="277"/>
      <c r="J141" s="278"/>
      <c r="K141" s="153">
        <f t="shared" si="449"/>
        <v>0</v>
      </c>
      <c r="L141" s="154">
        <f t="shared" si="450"/>
        <v>790</v>
      </c>
      <c r="M141" s="279"/>
      <c r="N141" s="280"/>
      <c r="O141" s="280"/>
      <c r="P141" s="155">
        <f t="shared" si="451"/>
        <v>0</v>
      </c>
      <c r="Q141" s="156">
        <f t="shared" si="452"/>
        <v>790</v>
      </c>
      <c r="R141" s="280"/>
      <c r="S141" s="187"/>
      <c r="T141" s="187"/>
      <c r="U141" s="187"/>
      <c r="V141" s="187"/>
      <c r="W141" s="187">
        <v>350</v>
      </c>
      <c r="X141" s="187">
        <v>400</v>
      </c>
      <c r="Y141" s="187">
        <v>40</v>
      </c>
      <c r="Z141" s="187"/>
      <c r="AA141" s="187"/>
      <c r="AB141" s="187"/>
      <c r="AC141" s="306"/>
      <c r="AD141" s="306"/>
      <c r="AE141" s="67">
        <f t="shared" si="453"/>
        <v>0</v>
      </c>
      <c r="AF141" s="315">
        <v>7.49</v>
      </c>
      <c r="AG141" s="70">
        <f>ROUND(D141*AF141,2)</f>
        <v>5917.1</v>
      </c>
      <c r="AH141" s="152">
        <f>ROUND(E141*AF141,2)</f>
        <v>0</v>
      </c>
      <c r="AI141" s="68">
        <f>ROUND(F141*AF141,2)</f>
        <v>0</v>
      </c>
      <c r="AJ141" s="69">
        <f>ROUND(G141*AF141,2)</f>
        <v>0</v>
      </c>
      <c r="AK141" s="69">
        <f>ROUND(H141*AF141,2)</f>
        <v>5917.1</v>
      </c>
      <c r="AL141" s="238">
        <f t="shared" si="454"/>
        <v>0</v>
      </c>
      <c r="AM141" s="238">
        <f t="shared" si="455"/>
        <v>0</v>
      </c>
      <c r="AN141" s="238">
        <f t="shared" si="456"/>
        <v>0</v>
      </c>
      <c r="AO141" s="238">
        <f t="shared" si="457"/>
        <v>5917.1</v>
      </c>
      <c r="AP141" s="251">
        <f>ROUND(N141*AF286,2)</f>
        <v>0</v>
      </c>
      <c r="AQ141" s="251">
        <f t="shared" si="458"/>
        <v>0</v>
      </c>
      <c r="AR141" s="251">
        <f t="shared" si="459"/>
        <v>0</v>
      </c>
      <c r="AS141" s="251">
        <f t="shared" si="460"/>
        <v>5917.1</v>
      </c>
      <c r="AT141" s="242">
        <f>ROUND(S141*AF141,2)</f>
        <v>0</v>
      </c>
      <c r="AU141" s="242">
        <f>ROUND(T141*AF141,2)</f>
        <v>0</v>
      </c>
      <c r="AV141" s="241">
        <f>ROUND(U141*AF141,2)</f>
        <v>0</v>
      </c>
      <c r="AW141" s="241">
        <f>ROUND(V141*AF141,2)</f>
        <v>0</v>
      </c>
      <c r="AX141" s="241">
        <f>ROUND(W141*AF141,2)</f>
        <v>2621.5</v>
      </c>
      <c r="AY141" s="241">
        <f>ROUND(X141*AF141,2)</f>
        <v>2996</v>
      </c>
      <c r="AZ141" s="243">
        <f>ROUND(Y141*AF141,2)</f>
        <v>299.60000000000002</v>
      </c>
      <c r="BA141" s="242">
        <f>ROUND(Z141*AF141,2)</f>
        <v>0</v>
      </c>
      <c r="BB141" s="242">
        <f>ROUND(AA141*AF141,2)</f>
        <v>0</v>
      </c>
      <c r="BC141" s="242">
        <f>ROUND(AB141*AF141,2)</f>
        <v>0</v>
      </c>
      <c r="BD141" s="242">
        <f t="shared" si="214"/>
        <v>0</v>
      </c>
      <c r="BE141" s="242"/>
      <c r="BF141" s="70">
        <f t="shared" si="461"/>
        <v>0</v>
      </c>
      <c r="BG141" s="1"/>
      <c r="BH141" s="1"/>
    </row>
    <row r="142" spans="1:60" ht="12.75" hidden="1" customHeight="1" x14ac:dyDescent="0.2">
      <c r="A142" s="57" t="s">
        <v>311</v>
      </c>
      <c r="B142" s="58" t="s">
        <v>312</v>
      </c>
      <c r="C142" s="149"/>
      <c r="D142" s="64"/>
      <c r="E142" s="286"/>
      <c r="F142" s="287"/>
      <c r="G142" s="184"/>
      <c r="H142" s="184"/>
      <c r="I142" s="184"/>
      <c r="J142" s="184"/>
      <c r="K142" s="184"/>
      <c r="L142" s="184"/>
      <c r="M142" s="282"/>
      <c r="N142" s="282"/>
      <c r="O142" s="282"/>
      <c r="P142" s="282"/>
      <c r="Q142" s="282"/>
      <c r="R142" s="282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305"/>
      <c r="AD142" s="305"/>
      <c r="AE142" s="59"/>
      <c r="AF142" s="305"/>
      <c r="AG142" s="63">
        <f>AG143</f>
        <v>2554.8000000000002</v>
      </c>
      <c r="AH142" s="150"/>
      <c r="AI142" s="61"/>
      <c r="AJ142" s="59"/>
      <c r="AK142" s="59">
        <f t="shared" ref="AK142:BF142" si="462">AK143</f>
        <v>2554.8000000000002</v>
      </c>
      <c r="AL142" s="59"/>
      <c r="AM142" s="59"/>
      <c r="AN142" s="59"/>
      <c r="AO142" s="59">
        <f t="shared" si="462"/>
        <v>2554.8000000000002</v>
      </c>
      <c r="AP142" s="59"/>
      <c r="AQ142" s="59"/>
      <c r="AR142" s="59"/>
      <c r="AS142" s="59">
        <f t="shared" si="462"/>
        <v>2554.8000000000002</v>
      </c>
      <c r="AT142" s="62">
        <f t="shared" si="462"/>
        <v>0</v>
      </c>
      <c r="AU142" s="62">
        <f t="shared" si="462"/>
        <v>0</v>
      </c>
      <c r="AV142" s="60">
        <f t="shared" si="462"/>
        <v>0</v>
      </c>
      <c r="AW142" s="60">
        <f t="shared" si="462"/>
        <v>0</v>
      </c>
      <c r="AX142" s="60">
        <f t="shared" si="462"/>
        <v>0</v>
      </c>
      <c r="AY142" s="60">
        <f t="shared" si="462"/>
        <v>0</v>
      </c>
      <c r="AZ142" s="59">
        <f t="shared" si="462"/>
        <v>0</v>
      </c>
      <c r="BA142" s="63">
        <f t="shared" si="462"/>
        <v>2554.8000000000002</v>
      </c>
      <c r="BB142" s="63">
        <f t="shared" si="462"/>
        <v>0</v>
      </c>
      <c r="BC142" s="63">
        <f t="shared" si="462"/>
        <v>0</v>
      </c>
      <c r="BD142" s="63">
        <f t="shared" si="462"/>
        <v>0</v>
      </c>
      <c r="BE142" s="63"/>
      <c r="BF142" s="63">
        <f t="shared" si="462"/>
        <v>0</v>
      </c>
      <c r="BG142" s="1"/>
      <c r="BH142" s="1"/>
    </row>
    <row r="143" spans="1:60" ht="25.5" hidden="1" customHeight="1" x14ac:dyDescent="0.2">
      <c r="A143" s="65" t="s">
        <v>313</v>
      </c>
      <c r="B143" s="66" t="s">
        <v>461</v>
      </c>
      <c r="C143" s="151" t="s">
        <v>87</v>
      </c>
      <c r="D143" s="65">
        <v>20</v>
      </c>
      <c r="E143" s="274"/>
      <c r="F143" s="275"/>
      <c r="G143" s="276">
        <f>E143-F143</f>
        <v>0</v>
      </c>
      <c r="H143" s="276">
        <f>D143+G143</f>
        <v>20</v>
      </c>
      <c r="I143" s="277"/>
      <c r="J143" s="278"/>
      <c r="K143" s="153">
        <f t="shared" ref="K143" si="463">I143-J143</f>
        <v>0</v>
      </c>
      <c r="L143" s="154">
        <f t="shared" ref="L143" si="464">H143+K143</f>
        <v>20</v>
      </c>
      <c r="M143" s="279"/>
      <c r="N143" s="280"/>
      <c r="O143" s="280"/>
      <c r="P143" s="155">
        <f t="shared" ref="P143" si="465">N143-O143</f>
        <v>0</v>
      </c>
      <c r="Q143" s="156">
        <f t="shared" ref="Q143" si="466">L143+P143</f>
        <v>20</v>
      </c>
      <c r="R143" s="280"/>
      <c r="S143" s="187"/>
      <c r="T143" s="187"/>
      <c r="U143" s="187"/>
      <c r="V143" s="187"/>
      <c r="W143" s="187"/>
      <c r="X143" s="187"/>
      <c r="Y143" s="187">
        <v>0</v>
      </c>
      <c r="Z143" s="187">
        <v>20</v>
      </c>
      <c r="AA143" s="187"/>
      <c r="AB143" s="187"/>
      <c r="AC143" s="306"/>
      <c r="AD143" s="306"/>
      <c r="AE143" s="67">
        <f t="shared" si="453"/>
        <v>0</v>
      </c>
      <c r="AF143" s="315">
        <v>127.74</v>
      </c>
      <c r="AG143" s="70">
        <f>ROUND(D143*AF143,2)</f>
        <v>2554.8000000000002</v>
      </c>
      <c r="AH143" s="152">
        <f>ROUND(E143*AF143,2)</f>
        <v>0</v>
      </c>
      <c r="AI143" s="68">
        <f>ROUND(F143*AF143,2)</f>
        <v>0</v>
      </c>
      <c r="AJ143" s="69">
        <f>ROUND(G143*AF143,2)</f>
        <v>0</v>
      </c>
      <c r="AK143" s="69">
        <f>ROUND(H143*AF143,2)</f>
        <v>2554.8000000000002</v>
      </c>
      <c r="AL143" s="238">
        <f t="shared" ref="AL143" si="467">ROUND(I143*AF143,2)</f>
        <v>0</v>
      </c>
      <c r="AM143" s="238">
        <f t="shared" ref="AM143" si="468">ROUND(J143*AF143,2)</f>
        <v>0</v>
      </c>
      <c r="AN143" s="238">
        <f t="shared" ref="AN143" si="469">ROUND(K143*AF143,2)</f>
        <v>0</v>
      </c>
      <c r="AO143" s="238">
        <f t="shared" ref="AO143" si="470">ROUND(L143*AF143,2)</f>
        <v>2554.8000000000002</v>
      </c>
      <c r="AP143" s="251">
        <f>ROUND(N143*AF288,2)</f>
        <v>0</v>
      </c>
      <c r="AQ143" s="251">
        <f t="shared" ref="AQ143" si="471">ROUND(O143*AF143,2)</f>
        <v>0</v>
      </c>
      <c r="AR143" s="251">
        <f t="shared" ref="AR143" si="472">ROUND(P143*AF143,2)</f>
        <v>0</v>
      </c>
      <c r="AS143" s="251">
        <f t="shared" ref="AS143" si="473">ROUND(Q143*AF143,2)</f>
        <v>2554.8000000000002</v>
      </c>
      <c r="AT143" s="241">
        <f>ROUND(S143*AF143,2)</f>
        <v>0</v>
      </c>
      <c r="AU143" s="242">
        <f>ROUND(T143*AF143,2)</f>
        <v>0</v>
      </c>
      <c r="AV143" s="241">
        <f>ROUND(U143*AF143,2)</f>
        <v>0</v>
      </c>
      <c r="AW143" s="241">
        <f>ROUND(V143*AF143,2)</f>
        <v>0</v>
      </c>
      <c r="AX143" s="241">
        <f>ROUND(W143*AF143,2)</f>
        <v>0</v>
      </c>
      <c r="AY143" s="241">
        <f>ROUND(X143*AF143,2)</f>
        <v>0</v>
      </c>
      <c r="AZ143" s="243">
        <f>ROUND(Y143*AF143,2)</f>
        <v>0</v>
      </c>
      <c r="BA143" s="242">
        <f>ROUND(Z143*AF143,2)</f>
        <v>2554.8000000000002</v>
      </c>
      <c r="BB143" s="242">
        <f>ROUND(AA143*AF143,2)</f>
        <v>0</v>
      </c>
      <c r="BC143" s="242">
        <f>ROUND(AB143*AF143,2)</f>
        <v>0</v>
      </c>
      <c r="BD143" s="242">
        <f t="shared" si="214"/>
        <v>0</v>
      </c>
      <c r="BE143" s="242"/>
      <c r="BF143" s="70">
        <f>ROUND(AE143*AF143,2)</f>
        <v>0</v>
      </c>
      <c r="BG143" s="1"/>
      <c r="BH143" s="1"/>
    </row>
    <row r="144" spans="1:60" ht="25.5" x14ac:dyDescent="0.2">
      <c r="A144" s="192"/>
      <c r="B144" s="193"/>
      <c r="C144" s="194"/>
      <c r="D144" s="195"/>
      <c r="E144" s="195"/>
      <c r="F144" s="195"/>
      <c r="G144" s="195"/>
      <c r="H144" s="195"/>
      <c r="I144" s="195"/>
      <c r="J144" s="195"/>
      <c r="K144" s="195"/>
      <c r="L144" s="195"/>
      <c r="M144" s="195"/>
      <c r="N144" s="195"/>
      <c r="O144" s="195"/>
      <c r="P144" s="195"/>
      <c r="Q144" s="195"/>
      <c r="R144" s="195"/>
      <c r="S144" s="196"/>
      <c r="T144" s="196"/>
      <c r="U144" s="196"/>
      <c r="V144" s="197"/>
      <c r="W144" s="196"/>
      <c r="X144" s="196"/>
      <c r="Y144" s="196"/>
      <c r="Z144" s="196"/>
      <c r="AA144" s="196"/>
      <c r="AB144" s="308"/>
      <c r="AC144" s="308"/>
      <c r="AD144" s="308"/>
      <c r="AE144" s="196"/>
      <c r="AF144" s="252" t="s">
        <v>444</v>
      </c>
      <c r="AG144" s="198">
        <f>AG13+AG41+AG61+AG78+AG104+AG116+AG130+AG138</f>
        <v>5600000.0000000009</v>
      </c>
      <c r="AH144" s="199">
        <f>SUM(AH13:AH143)</f>
        <v>591162.09</v>
      </c>
      <c r="AI144" s="200">
        <f>SUM(AI13:AI143)</f>
        <v>223306.74000000002</v>
      </c>
      <c r="AJ144" s="198">
        <f>SUM(AJ13:AJ143)</f>
        <v>367855.33999999997</v>
      </c>
      <c r="AK144" s="198">
        <f>AG144+AJ144</f>
        <v>5967855.3400000008</v>
      </c>
      <c r="AL144" s="199">
        <f>SUM(AL13:AL143)-0.24</f>
        <v>224648.04</v>
      </c>
      <c r="AM144" s="200">
        <f>SUM(AM13:AM143)</f>
        <v>80062.27</v>
      </c>
      <c r="AN144" s="198">
        <f>AL144-AM144</f>
        <v>144585.77000000002</v>
      </c>
      <c r="AO144" s="198">
        <f>AK144+AN144</f>
        <v>6112441.1100000013</v>
      </c>
      <c r="AP144" s="199">
        <f>SUM(AP13:AP143)</f>
        <v>204202.84</v>
      </c>
      <c r="AQ144" s="200">
        <f>SUM(AQ13:AQ143)</f>
        <v>0</v>
      </c>
      <c r="AR144" s="198">
        <f>AP144-AQ144</f>
        <v>204202.84</v>
      </c>
      <c r="AS144" s="198">
        <f>AO144+AR144</f>
        <v>6316643.9500000011</v>
      </c>
      <c r="AT144" s="198">
        <f t="shared" ref="AT144:BB144" si="474">AT13+AT41+AT61+AT78+AT104+AT116+AT130+AT138</f>
        <v>101942.66000000002</v>
      </c>
      <c r="AU144" s="198">
        <f t="shared" si="474"/>
        <v>205240.74</v>
      </c>
      <c r="AV144" s="198">
        <f t="shared" si="474"/>
        <v>206749.83</v>
      </c>
      <c r="AW144" s="198">
        <f t="shared" si="474"/>
        <v>897070.39</v>
      </c>
      <c r="AX144" s="198">
        <f t="shared" si="474"/>
        <v>921101.79000000015</v>
      </c>
      <c r="AY144" s="198">
        <f t="shared" si="474"/>
        <v>726257.82</v>
      </c>
      <c r="AZ144" s="198">
        <f t="shared" si="474"/>
        <v>1189367.9099999999</v>
      </c>
      <c r="BA144" s="198">
        <f t="shared" si="474"/>
        <v>1201675.4400000002</v>
      </c>
      <c r="BB144" s="198">
        <f t="shared" si="474"/>
        <v>203602.88</v>
      </c>
      <c r="BC144" s="198">
        <f>BC13+BC41+BC61+BC78+BC104+BC116+BC130+BC138</f>
        <v>303843.26999999996</v>
      </c>
      <c r="BD144" s="198">
        <f>BD13+BD41+BD61+BD78+BD104+BD116+BD130+BD138</f>
        <v>115314.11</v>
      </c>
      <c r="BE144" s="198"/>
      <c r="BF144" s="198">
        <f>BF13+BF41+BF61+BF78+BF104+BF116+BF130+BF138-0.02</f>
        <v>244477.37000000002</v>
      </c>
      <c r="BG144" s="30"/>
      <c r="BH144" s="4"/>
    </row>
    <row r="145" spans="1:60" ht="17.25" customHeight="1" x14ac:dyDescent="0.2">
      <c r="A145" s="201" t="s">
        <v>314</v>
      </c>
      <c r="B145" s="139"/>
      <c r="C145" s="140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2"/>
      <c r="T145" s="143"/>
      <c r="U145" s="141"/>
      <c r="V145" s="144"/>
      <c r="W145" s="144"/>
      <c r="X145" s="144"/>
      <c r="Y145" s="144"/>
      <c r="Z145" s="144"/>
      <c r="AA145" s="144"/>
      <c r="AB145" s="309"/>
      <c r="AC145" s="309"/>
      <c r="AD145" s="309"/>
      <c r="AE145" s="145"/>
      <c r="AF145" s="317" t="s">
        <v>458</v>
      </c>
      <c r="AG145" s="146"/>
      <c r="AH145" s="272">
        <f>AH144/$AG$144</f>
        <v>0.10556465892857141</v>
      </c>
      <c r="AI145" s="271">
        <f>AI144/$AG$144</f>
        <v>3.987620357142857E-2</v>
      </c>
      <c r="AJ145" s="321"/>
      <c r="AK145" s="230"/>
      <c r="AL145" s="272">
        <f>AL144/$AG$144</f>
        <v>4.0115721428571421E-2</v>
      </c>
      <c r="AM145" s="271">
        <f>AM144/$AG$144</f>
        <v>1.4296833928571426E-2</v>
      </c>
      <c r="AN145" s="268"/>
      <c r="AO145" s="268"/>
      <c r="AP145" s="272">
        <f>AP144/$AG$144</f>
        <v>3.6464792857142853E-2</v>
      </c>
      <c r="AQ145" s="271">
        <f>AQ144/$AG$144</f>
        <v>0</v>
      </c>
      <c r="AR145" s="268"/>
      <c r="AS145" s="268" t="s">
        <v>415</v>
      </c>
      <c r="AT145" s="269">
        <f>AT144/$AS$144</f>
        <v>1.6138737723217722E-2</v>
      </c>
      <c r="AU145" s="269">
        <f t="shared" ref="AU145:BA145" si="475">AU144/$AS$144</f>
        <v>3.249205458224378E-2</v>
      </c>
      <c r="AV145" s="269">
        <f t="shared" si="475"/>
        <v>3.2730961510027801E-2</v>
      </c>
      <c r="AW145" s="269">
        <f t="shared" si="475"/>
        <v>0.14201693131682686</v>
      </c>
      <c r="AX145" s="269">
        <f t="shared" si="475"/>
        <v>0.1458213882705863</v>
      </c>
      <c r="AY145" s="269">
        <f t="shared" si="475"/>
        <v>0.1149752662566963</v>
      </c>
      <c r="AZ145" s="269">
        <f t="shared" si="475"/>
        <v>0.1882911114532583</v>
      </c>
      <c r="BA145" s="269">
        <f t="shared" si="475"/>
        <v>0.19023954009628799</v>
      </c>
      <c r="BB145" s="269">
        <f>BB144/$AS$144</f>
        <v>3.2232761829167206E-2</v>
      </c>
      <c r="BC145" s="269">
        <f>BC144/$AS$144</f>
        <v>4.8102009928864188E-2</v>
      </c>
      <c r="BD145" s="269">
        <f>BD144/$AS$144</f>
        <v>1.8255597578837726E-2</v>
      </c>
      <c r="BE145" s="269"/>
      <c r="BF145" s="269">
        <f>BF144/$AS$144</f>
        <v>3.8703680615083579E-2</v>
      </c>
      <c r="BG145" s="1"/>
      <c r="BH145" s="30">
        <v>5.7000000000000002E-2</v>
      </c>
    </row>
    <row r="146" spans="1:60" ht="12.75" customHeight="1" x14ac:dyDescent="0.2">
      <c r="A146" s="202"/>
      <c r="B146" s="139"/>
      <c r="C146" s="140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2"/>
      <c r="T146" s="143"/>
      <c r="U146" s="141"/>
      <c r="V146" s="144"/>
      <c r="W146" s="144"/>
      <c r="X146" s="144"/>
      <c r="Y146" s="144"/>
      <c r="Z146" s="144"/>
      <c r="AA146" s="144"/>
      <c r="AB146" s="309"/>
      <c r="AC146" s="309"/>
      <c r="AD146" s="309"/>
      <c r="AE146" s="145"/>
      <c r="AF146" s="317" t="s">
        <v>416</v>
      </c>
      <c r="AG146" s="146"/>
      <c r="AH146" s="321"/>
      <c r="AI146" s="321"/>
      <c r="AJ146" s="321"/>
      <c r="AK146" s="230"/>
      <c r="AL146" s="322">
        <f>AH145+AL145</f>
        <v>0.14568038035714281</v>
      </c>
      <c r="AM146" s="323">
        <f>AI145+AM145</f>
        <v>5.4173037499999993E-2</v>
      </c>
      <c r="AN146" s="268"/>
      <c r="AO146" s="268"/>
      <c r="AP146" s="273">
        <f>AL146+AP145</f>
        <v>0.18214517321428567</v>
      </c>
      <c r="AQ146" s="323">
        <f>AQ145+AM146</f>
        <v>5.4173037499999993E-2</v>
      </c>
      <c r="AR146" s="268"/>
      <c r="AS146" s="268" t="s">
        <v>416</v>
      </c>
      <c r="AT146" s="270">
        <f>AT145</f>
        <v>1.6138737723217722E-2</v>
      </c>
      <c r="AU146" s="270">
        <f>AT146+AU145</f>
        <v>4.8630792305461502E-2</v>
      </c>
      <c r="AV146" s="270">
        <f t="shared" ref="AV146:AZ146" si="476">AU146+AV145</f>
        <v>8.1361753815489296E-2</v>
      </c>
      <c r="AW146" s="270">
        <f t="shared" si="476"/>
        <v>0.22337868513231615</v>
      </c>
      <c r="AX146" s="270">
        <f t="shared" si="476"/>
        <v>0.36920007340290245</v>
      </c>
      <c r="AY146" s="270">
        <f t="shared" si="476"/>
        <v>0.48417533965959875</v>
      </c>
      <c r="AZ146" s="270">
        <f t="shared" si="476"/>
        <v>0.67246645111285708</v>
      </c>
      <c r="BA146" s="270">
        <f t="shared" ref="BA146" si="477">AZ146+BA145</f>
        <v>0.86270599120914504</v>
      </c>
      <c r="BB146" s="270">
        <f t="shared" ref="BB146" si="478">BA146+BB145</f>
        <v>0.89493875303831227</v>
      </c>
      <c r="BC146" s="270">
        <f>BB146+BC145</f>
        <v>0.94304076296717643</v>
      </c>
      <c r="BD146" s="270">
        <f>BC146+BD145</f>
        <v>0.96129636054601419</v>
      </c>
      <c r="BE146" s="270"/>
      <c r="BF146" s="270"/>
      <c r="BG146" s="1"/>
      <c r="BH146" s="30">
        <f>BH145-BF145</f>
        <v>1.8296319384916424E-2</v>
      </c>
    </row>
    <row r="147" spans="1:60" ht="12.75" customHeight="1" x14ac:dyDescent="0.2">
      <c r="A147" s="215" t="s">
        <v>316</v>
      </c>
      <c r="B147" s="139"/>
      <c r="C147" s="140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2"/>
      <c r="T147" s="143"/>
      <c r="U147" s="141"/>
      <c r="V147" s="144"/>
      <c r="W147" s="144"/>
      <c r="X147" s="144"/>
      <c r="Y147" s="144"/>
      <c r="Z147" s="144"/>
      <c r="AA147" s="144"/>
      <c r="AB147" s="309"/>
      <c r="AC147" s="309"/>
      <c r="AD147" s="309"/>
      <c r="AE147" s="145"/>
      <c r="AF147" s="318"/>
      <c r="AG147" s="146"/>
      <c r="AH147" s="146"/>
      <c r="AI147" s="146"/>
      <c r="AJ147" s="146"/>
      <c r="AK147" s="191"/>
      <c r="AL147" s="191"/>
      <c r="AM147" s="191"/>
      <c r="AN147" s="191"/>
      <c r="AO147" s="191"/>
      <c r="AP147" s="191"/>
      <c r="AQ147" s="191"/>
      <c r="AR147" s="191"/>
      <c r="AS147" s="191"/>
      <c r="AT147" s="138"/>
      <c r="AU147" s="138"/>
      <c r="AV147" s="138"/>
      <c r="AW147" s="138"/>
      <c r="AX147" s="138"/>
      <c r="AY147" s="138"/>
      <c r="AZ147" s="138"/>
      <c r="BA147" s="146"/>
      <c r="BB147" s="146"/>
      <c r="BC147" s="146"/>
      <c r="BD147" s="146"/>
      <c r="BE147" s="146"/>
      <c r="BF147" s="138"/>
      <c r="BG147" s="1"/>
      <c r="BH147" s="136">
        <f>AS144*BH146</f>
        <v>115571.33515000007</v>
      </c>
    </row>
    <row r="148" spans="1:60" ht="12.75" customHeight="1" x14ac:dyDescent="0.2">
      <c r="A148" s="215" t="s">
        <v>317</v>
      </c>
      <c r="B148" s="146"/>
      <c r="C148" s="203"/>
      <c r="D148" s="137" t="s">
        <v>315</v>
      </c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37"/>
      <c r="T148" s="137"/>
      <c r="U148" s="146"/>
      <c r="V148" s="146"/>
      <c r="W148" s="146"/>
      <c r="X148" s="146"/>
      <c r="Y148" s="146"/>
      <c r="Z148" s="146"/>
      <c r="AA148" s="146"/>
      <c r="AB148" s="310"/>
      <c r="AC148" s="310"/>
      <c r="AD148" s="310"/>
      <c r="AE148" s="146"/>
      <c r="AF148" s="317"/>
      <c r="AG148" s="204"/>
      <c r="AH148" s="205"/>
      <c r="AI148" s="206"/>
      <c r="AJ148" s="138"/>
      <c r="AK148" s="146"/>
      <c r="AL148" s="146"/>
      <c r="AM148" s="146"/>
      <c r="AN148" s="146"/>
      <c r="AO148" s="146"/>
      <c r="AP148" s="146"/>
      <c r="AQ148" s="146"/>
      <c r="AR148" s="146"/>
      <c r="AS148" s="146"/>
      <c r="AU148" s="207"/>
      <c r="AV148" s="146"/>
      <c r="AW148" s="146"/>
      <c r="AX148" s="146"/>
      <c r="AY148" s="146"/>
      <c r="AZ148" s="146"/>
      <c r="BA148" s="146"/>
      <c r="BB148" s="146"/>
      <c r="BC148" s="138"/>
      <c r="BD148" s="138"/>
      <c r="BE148" s="138"/>
      <c r="BF148" s="203"/>
      <c r="BG148" s="136"/>
      <c r="BH148" s="1"/>
    </row>
    <row r="149" spans="1:60" ht="12.75" customHeight="1" x14ac:dyDescent="0.2">
      <c r="A149" s="215"/>
      <c r="B149" s="203"/>
      <c r="C149" s="203"/>
      <c r="D149" s="212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208"/>
      <c r="U149" s="209"/>
      <c r="V149" s="210"/>
      <c r="W149" s="205"/>
      <c r="X149" s="205"/>
      <c r="Y149" s="205"/>
      <c r="Z149" s="205"/>
      <c r="AA149" s="205"/>
      <c r="AB149" s="310"/>
      <c r="AC149" s="310"/>
      <c r="AD149" s="310"/>
      <c r="AE149" s="146"/>
      <c r="AF149" s="310"/>
      <c r="AG149" s="146"/>
      <c r="AH149" s="146"/>
      <c r="AI149" s="206"/>
      <c r="AJ149" s="211"/>
      <c r="AK149" s="239"/>
      <c r="AL149" s="146"/>
      <c r="AM149" s="146"/>
      <c r="AN149" s="146"/>
      <c r="AO149" s="146"/>
      <c r="AP149" s="146"/>
      <c r="AQ149" s="146"/>
      <c r="AR149" s="146"/>
      <c r="AS149" s="146"/>
      <c r="AU149" s="146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13"/>
      <c r="BG149" s="136"/>
      <c r="BH149" s="1"/>
    </row>
    <row r="150" spans="1:60" ht="12.75" customHeight="1" x14ac:dyDescent="0.2">
      <c r="A150" s="215" t="s">
        <v>318</v>
      </c>
      <c r="B150" s="203"/>
      <c r="C150" s="203"/>
      <c r="D150" s="216" t="s">
        <v>319</v>
      </c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208"/>
      <c r="U150" s="209"/>
      <c r="V150" s="210"/>
      <c r="W150" s="205"/>
      <c r="X150" s="205"/>
      <c r="Y150" s="205"/>
      <c r="Z150" s="205"/>
      <c r="AA150" s="205"/>
      <c r="AB150" s="310"/>
      <c r="AC150" s="310"/>
      <c r="AD150" s="310"/>
      <c r="AE150" s="146"/>
      <c r="AF150" s="310"/>
      <c r="AG150" s="146"/>
      <c r="AH150" s="146"/>
      <c r="AI150" s="206"/>
      <c r="AJ150" s="211"/>
      <c r="AK150" s="146"/>
      <c r="AL150" s="146"/>
      <c r="AM150" s="146"/>
      <c r="AN150" s="146"/>
      <c r="AO150" s="146"/>
      <c r="AP150" s="146"/>
      <c r="AQ150" s="146"/>
      <c r="AR150" s="146"/>
      <c r="AS150" s="146"/>
      <c r="AU150" s="146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13"/>
      <c r="BG150" s="1"/>
      <c r="BH150" s="1"/>
    </row>
    <row r="151" spans="1:60" ht="12.75" customHeight="1" x14ac:dyDescent="0.2">
      <c r="A151" s="215" t="s">
        <v>320</v>
      </c>
      <c r="B151" s="203"/>
      <c r="C151" s="203"/>
      <c r="D151" s="216" t="s">
        <v>321</v>
      </c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208"/>
      <c r="U151" s="209"/>
      <c r="V151" s="210"/>
      <c r="W151" s="205"/>
      <c r="X151" s="205"/>
      <c r="Y151" s="205"/>
      <c r="Z151" s="205"/>
      <c r="AA151" s="205"/>
      <c r="AB151" s="310"/>
      <c r="AC151" s="310"/>
      <c r="AD151" s="310"/>
      <c r="AE151" s="146"/>
      <c r="AF151" s="310"/>
      <c r="AG151" s="146"/>
      <c r="AH151" s="146"/>
      <c r="AI151" s="206"/>
      <c r="AJ151" s="211"/>
      <c r="AK151" s="146"/>
      <c r="AL151" s="146"/>
      <c r="AM151" s="146"/>
      <c r="AN151" s="146"/>
      <c r="AO151" s="146"/>
      <c r="AP151" s="146"/>
      <c r="AQ151" s="146"/>
      <c r="AR151" s="146"/>
      <c r="AS151" s="146"/>
      <c r="AU151" s="146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13"/>
      <c r="BG151" s="1"/>
      <c r="BH151" s="1"/>
    </row>
    <row r="152" spans="1:60" ht="12.75" customHeight="1" x14ac:dyDescent="0.2">
      <c r="A152" s="215" t="s">
        <v>322</v>
      </c>
      <c r="B152" s="203"/>
      <c r="C152" s="203"/>
      <c r="D152" s="216" t="s">
        <v>323</v>
      </c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208"/>
      <c r="U152" s="209"/>
      <c r="V152" s="210"/>
      <c r="W152" s="205"/>
      <c r="X152" s="205"/>
      <c r="Y152" s="205"/>
      <c r="Z152" s="205"/>
      <c r="AA152" s="205"/>
      <c r="AB152" s="310"/>
      <c r="AC152" s="310"/>
      <c r="AD152" s="310"/>
      <c r="AE152" s="146"/>
      <c r="AF152" s="310"/>
      <c r="AG152" s="146"/>
      <c r="AH152" s="146"/>
      <c r="AI152" s="206"/>
      <c r="AJ152" s="211"/>
      <c r="AK152" s="146"/>
      <c r="AL152" s="146"/>
      <c r="AM152" s="146"/>
      <c r="AN152" s="146"/>
      <c r="AO152" s="146"/>
      <c r="AP152" s="146"/>
      <c r="AQ152" s="146"/>
      <c r="AR152" s="146"/>
      <c r="AS152" s="146"/>
      <c r="AU152" s="146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13"/>
      <c r="BG152" s="1"/>
      <c r="BH152" s="1"/>
    </row>
    <row r="153" spans="1:60" ht="13.5" customHeight="1" x14ac:dyDescent="0.2">
      <c r="A153" s="146"/>
      <c r="B153" s="213"/>
      <c r="C153" s="203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37"/>
      <c r="T153" s="137"/>
      <c r="U153" s="137"/>
      <c r="V153" s="146"/>
      <c r="W153" s="137"/>
      <c r="X153" s="137"/>
      <c r="Y153" s="137"/>
      <c r="Z153" s="137"/>
      <c r="AA153" s="137"/>
      <c r="AB153" s="310"/>
      <c r="AC153" s="310"/>
      <c r="AD153" s="310"/>
      <c r="AE153" s="146"/>
      <c r="AF153" s="310"/>
      <c r="AG153" s="146"/>
      <c r="AH153" s="146"/>
      <c r="AI153" s="137"/>
      <c r="AJ153" s="211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37"/>
      <c r="AU153" s="137"/>
      <c r="AV153" s="137"/>
      <c r="AW153" s="137"/>
      <c r="AX153" s="137"/>
      <c r="AY153" s="137"/>
      <c r="AZ153" s="137"/>
      <c r="BA153" s="137"/>
      <c r="BB153" s="137"/>
      <c r="BC153" s="212"/>
      <c r="BD153" s="212"/>
      <c r="BE153" s="212"/>
      <c r="BF153" s="214"/>
      <c r="BG153" s="1"/>
      <c r="BH153" s="1"/>
    </row>
    <row r="154" spans="1:60" ht="12.75" customHeight="1" x14ac:dyDescent="0.2">
      <c r="A154" s="1"/>
      <c r="B154" s="2"/>
      <c r="C154" s="3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1"/>
      <c r="V154" s="1"/>
      <c r="W154" s="1"/>
      <c r="X154" s="1"/>
      <c r="Y154" s="1"/>
      <c r="Z154" s="1"/>
      <c r="AA154" s="1"/>
      <c r="AB154" s="298"/>
      <c r="AC154" s="298"/>
      <c r="AD154" s="298"/>
      <c r="AE154" s="1"/>
      <c r="AF154" s="298"/>
      <c r="AG154" s="1"/>
      <c r="AH154" s="5"/>
      <c r="AI154" s="6"/>
      <c r="AJ154" s="7"/>
      <c r="AK154" s="1"/>
      <c r="AL154" s="1"/>
      <c r="AM154" s="1"/>
      <c r="AN154" s="1"/>
      <c r="AO154" s="1"/>
      <c r="AP154" s="1"/>
      <c r="AQ154" s="1"/>
      <c r="AR154" s="1"/>
      <c r="AS154" s="1"/>
      <c r="AT154" s="4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8"/>
      <c r="BG154" s="1"/>
      <c r="BH154" s="1"/>
    </row>
    <row r="155" spans="1:60" ht="12.75" customHeight="1" x14ac:dyDescent="0.2">
      <c r="A155" s="1"/>
      <c r="B155" s="2"/>
      <c r="C155" s="3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1"/>
      <c r="V155" s="1"/>
      <c r="W155" s="1"/>
      <c r="X155" s="1"/>
      <c r="Y155" s="1"/>
      <c r="Z155" s="1"/>
      <c r="AA155" s="1"/>
      <c r="AB155" s="298"/>
      <c r="AC155" s="298"/>
      <c r="AD155" s="298"/>
      <c r="AE155" s="1"/>
      <c r="AF155" s="298"/>
      <c r="AG155" s="1"/>
      <c r="AH155" s="5"/>
      <c r="AI155" s="6"/>
      <c r="AJ155" s="7"/>
      <c r="AK155" s="1"/>
      <c r="AL155" s="1"/>
      <c r="AM155" s="1"/>
      <c r="AN155" s="1"/>
      <c r="AO155" s="1"/>
      <c r="AP155" s="1"/>
      <c r="AQ155" s="1"/>
      <c r="AR155" s="1"/>
      <c r="AS155" s="1"/>
      <c r="AU155" s="326" t="s">
        <v>466</v>
      </c>
      <c r="AV155" s="71">
        <f>AO144</f>
        <v>6112441.1100000013</v>
      </c>
      <c r="AW155" s="1"/>
      <c r="AX155" s="1"/>
      <c r="AY155" s="1"/>
      <c r="AZ155" s="1"/>
      <c r="BA155" s="1"/>
      <c r="BB155" s="1"/>
      <c r="BC155" s="1"/>
      <c r="BD155" s="1"/>
      <c r="BE155" s="1"/>
      <c r="BF155" s="8"/>
      <c r="BG155" s="1"/>
      <c r="BH155" s="1"/>
    </row>
    <row r="156" spans="1:60" ht="12.75" customHeight="1" x14ac:dyDescent="0.2">
      <c r="A156" s="1"/>
      <c r="B156" s="2"/>
      <c r="C156" s="3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1"/>
      <c r="V156" s="1"/>
      <c r="W156" s="1"/>
      <c r="X156" s="1"/>
      <c r="Y156" s="1"/>
      <c r="Z156" s="1"/>
      <c r="AA156" s="1"/>
      <c r="AB156" s="298"/>
      <c r="AC156" s="298"/>
      <c r="AD156" s="298"/>
      <c r="AE156" s="1"/>
      <c r="AF156" s="298"/>
      <c r="AG156" s="1"/>
      <c r="AH156" s="5"/>
      <c r="AI156" s="6"/>
      <c r="AJ156" s="7"/>
      <c r="AK156" s="1"/>
      <c r="AL156" s="1"/>
      <c r="AM156" s="1"/>
      <c r="AN156" s="1"/>
      <c r="AO156" s="1"/>
      <c r="AP156" s="1"/>
      <c r="AQ156" s="1"/>
      <c r="AR156" s="1"/>
      <c r="AS156" s="1"/>
      <c r="AU156" s="326" t="s">
        <v>465</v>
      </c>
      <c r="AV156" s="71">
        <f>SUM(AT144:BA144)</f>
        <v>5449406.5800000001</v>
      </c>
      <c r="AW156" s="229" t="s">
        <v>468</v>
      </c>
      <c r="AX156" s="1"/>
      <c r="AY156" s="1"/>
      <c r="AZ156" s="1"/>
      <c r="BA156" s="1"/>
      <c r="BB156" s="1"/>
      <c r="BC156" s="1"/>
      <c r="BD156" s="1"/>
      <c r="BE156" s="1"/>
      <c r="BF156" s="8"/>
      <c r="BG156" s="1"/>
      <c r="BH156" s="1"/>
    </row>
    <row r="157" spans="1:60" ht="12.75" customHeight="1" x14ac:dyDescent="0.2">
      <c r="A157" s="1"/>
      <c r="B157" s="2"/>
      <c r="C157" s="3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1"/>
      <c r="V157" s="1"/>
      <c r="W157" s="1"/>
      <c r="X157" s="1"/>
      <c r="Y157" s="1"/>
      <c r="Z157" s="1"/>
      <c r="AA157" s="1"/>
      <c r="AB157" s="298"/>
      <c r="AC157" s="298"/>
      <c r="AD157" s="298"/>
      <c r="AE157" s="1"/>
      <c r="AF157" s="298"/>
      <c r="AG157" s="1"/>
      <c r="AH157" s="5"/>
      <c r="AI157" s="6"/>
      <c r="AJ157" s="7"/>
      <c r="AK157" s="1"/>
      <c r="AL157" s="1"/>
      <c r="AM157" s="1"/>
      <c r="AN157" s="1"/>
      <c r="AO157" s="1"/>
      <c r="AP157" s="1"/>
      <c r="AQ157" s="1"/>
      <c r="AR157" s="1"/>
      <c r="AS157" s="1"/>
      <c r="AU157" s="325" t="s">
        <v>464</v>
      </c>
      <c r="AV157" s="327">
        <f>AO144-AV156</f>
        <v>663034.53000000119</v>
      </c>
      <c r="AW157" s="1"/>
      <c r="AX157" s="1"/>
      <c r="AY157" s="1"/>
      <c r="AZ157" s="1"/>
      <c r="BA157" s="1"/>
      <c r="BB157" s="1"/>
      <c r="BC157" s="1"/>
      <c r="BD157" s="1"/>
      <c r="BE157" s="1"/>
      <c r="BF157" s="8"/>
      <c r="BG157" s="1"/>
      <c r="BH157" s="1"/>
    </row>
    <row r="158" spans="1:60" ht="12.75" customHeight="1" x14ac:dyDescent="0.2">
      <c r="A158" s="1"/>
      <c r="B158" s="2"/>
      <c r="C158" s="3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1"/>
      <c r="V158" s="1"/>
      <c r="W158" s="1"/>
      <c r="X158" s="1"/>
      <c r="Y158" s="1"/>
      <c r="Z158" s="1"/>
      <c r="AA158" s="1"/>
      <c r="AB158" s="298"/>
      <c r="AC158" s="298"/>
      <c r="AD158" s="298"/>
      <c r="AE158" s="1"/>
      <c r="AF158" s="298"/>
      <c r="AG158" s="1"/>
      <c r="AH158" s="5"/>
      <c r="AI158" s="6"/>
      <c r="AJ158" s="7"/>
      <c r="AK158" s="1"/>
      <c r="AL158" s="1"/>
      <c r="AM158" s="1"/>
      <c r="AN158" s="1"/>
      <c r="AO158" s="1"/>
      <c r="AP158" s="1"/>
      <c r="AQ158" s="1"/>
      <c r="AR158" s="1"/>
      <c r="AS158" s="1"/>
      <c r="AU158" s="326" t="s">
        <v>463</v>
      </c>
      <c r="AV158" s="71">
        <f>AR144</f>
        <v>204202.84</v>
      </c>
      <c r="AW158" s="1"/>
      <c r="AX158" s="1"/>
      <c r="AY158" s="1"/>
      <c r="AZ158" s="1"/>
      <c r="BA158" s="1"/>
      <c r="BB158" s="1"/>
      <c r="BC158" s="1"/>
      <c r="BD158" s="1"/>
      <c r="BE158" s="1"/>
      <c r="BF158" s="8"/>
      <c r="BG158" s="1"/>
      <c r="BH158" s="1"/>
    </row>
    <row r="159" spans="1:60" ht="12.75" customHeight="1" x14ac:dyDescent="0.2">
      <c r="A159" s="1"/>
      <c r="B159" s="2"/>
      <c r="C159" s="3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1"/>
      <c r="V159" s="1"/>
      <c r="W159" s="1"/>
      <c r="X159" s="1"/>
      <c r="Y159" s="1"/>
      <c r="Z159" s="1"/>
      <c r="AA159" s="1"/>
      <c r="AB159" s="298"/>
      <c r="AC159" s="298"/>
      <c r="AD159" s="298"/>
      <c r="AE159" s="1"/>
      <c r="AF159" s="298"/>
      <c r="AG159" s="1"/>
      <c r="AH159" s="5"/>
      <c r="AI159" s="6"/>
      <c r="AJ159" s="7"/>
      <c r="AK159" s="1"/>
      <c r="AL159" s="1"/>
      <c r="AM159" s="1"/>
      <c r="AN159" s="1"/>
      <c r="AO159" s="1"/>
      <c r="AP159" s="1"/>
      <c r="AQ159" s="1"/>
      <c r="AR159" s="1"/>
      <c r="AS159" s="1"/>
      <c r="AT159" s="4"/>
      <c r="AU159" s="326" t="s">
        <v>467</v>
      </c>
      <c r="AV159" s="71">
        <f>AS144</f>
        <v>6316643.9500000011</v>
      </c>
      <c r="AW159" s="1"/>
      <c r="AX159" s="1"/>
      <c r="AY159" s="1"/>
      <c r="AZ159" s="1"/>
      <c r="BA159" s="1"/>
      <c r="BB159" s="1"/>
      <c r="BC159" s="1"/>
      <c r="BD159" s="1"/>
      <c r="BE159" s="1"/>
      <c r="BF159" s="8"/>
      <c r="BG159" s="1"/>
      <c r="BH159" s="1"/>
    </row>
    <row r="160" spans="1:60" ht="12.75" customHeight="1" x14ac:dyDescent="0.2">
      <c r="A160" s="1"/>
      <c r="B160" s="2"/>
      <c r="C160" s="3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1"/>
      <c r="V160" s="1"/>
      <c r="W160" s="1"/>
      <c r="X160" s="1"/>
      <c r="Y160" s="1"/>
      <c r="Z160" s="1"/>
      <c r="AA160" s="1"/>
      <c r="AB160" s="298"/>
      <c r="AC160" s="298"/>
      <c r="AD160" s="298"/>
      <c r="AE160" s="1"/>
      <c r="AF160" s="298"/>
      <c r="AG160" s="1"/>
      <c r="AH160" s="5"/>
      <c r="AI160" s="6"/>
      <c r="AJ160" s="7"/>
      <c r="AK160" s="1"/>
      <c r="AL160" s="1"/>
      <c r="AM160" s="1"/>
      <c r="AN160" s="1"/>
      <c r="AO160" s="1"/>
      <c r="AP160" s="1"/>
      <c r="AQ160" s="1"/>
      <c r="AR160" s="1"/>
      <c r="AS160" s="1"/>
      <c r="AT160" s="4"/>
      <c r="AU160" s="326" t="s">
        <v>469</v>
      </c>
      <c r="AV160" s="71">
        <f>SUM(BB144:BF144)</f>
        <v>867237.63</v>
      </c>
      <c r="AW160" s="229" t="s">
        <v>470</v>
      </c>
      <c r="AX160" s="1"/>
      <c r="AY160" s="1"/>
      <c r="AZ160" s="1"/>
      <c r="BA160" s="1"/>
      <c r="BB160" s="1"/>
      <c r="BC160" s="1"/>
      <c r="BD160" s="1"/>
      <c r="BE160" s="1"/>
      <c r="BF160" s="8"/>
      <c r="BG160" s="1"/>
      <c r="BH160" s="1"/>
    </row>
    <row r="161" spans="1:60" ht="12.75" customHeight="1" x14ac:dyDescent="0.2">
      <c r="A161" s="1"/>
      <c r="B161" s="2"/>
      <c r="C161" s="3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1"/>
      <c r="V161" s="1"/>
      <c r="W161" s="1"/>
      <c r="X161" s="1"/>
      <c r="Y161" s="1"/>
      <c r="Z161" s="1"/>
      <c r="AA161" s="1"/>
      <c r="AB161" s="298"/>
      <c r="AC161" s="298"/>
      <c r="AD161" s="298"/>
      <c r="AE161" s="1"/>
      <c r="AF161" s="298"/>
      <c r="AG161" s="1"/>
      <c r="AH161" s="5"/>
      <c r="AI161" s="6"/>
      <c r="AJ161" s="7"/>
      <c r="AK161" s="1"/>
      <c r="AL161" s="1"/>
      <c r="AM161" s="1"/>
      <c r="AN161" s="1"/>
      <c r="AO161" s="1"/>
      <c r="AP161" s="1"/>
      <c r="AQ161" s="1"/>
      <c r="AR161" s="1"/>
      <c r="AS161" s="1"/>
      <c r="AT161" s="4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8"/>
      <c r="BG161" s="1"/>
      <c r="BH161" s="1"/>
    </row>
    <row r="162" spans="1:60" ht="12.75" customHeight="1" x14ac:dyDescent="0.2">
      <c r="A162" s="1"/>
      <c r="B162" s="2"/>
      <c r="C162" s="3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1"/>
      <c r="V162" s="1"/>
      <c r="W162" s="1"/>
      <c r="X162" s="1"/>
      <c r="Y162" s="1"/>
      <c r="Z162" s="1"/>
      <c r="AA162" s="1"/>
      <c r="AB162" s="298"/>
      <c r="AC162" s="298"/>
      <c r="AD162" s="298"/>
      <c r="AE162" s="1"/>
      <c r="AF162" s="298"/>
      <c r="AG162" s="1"/>
      <c r="AH162" s="5"/>
      <c r="AI162" s="6"/>
      <c r="AJ162" s="7"/>
      <c r="AK162" s="1"/>
      <c r="AL162" s="1"/>
      <c r="AM162" s="1"/>
      <c r="AN162" s="1"/>
      <c r="AO162" s="1"/>
      <c r="AP162" s="1"/>
      <c r="AQ162" s="1"/>
      <c r="AR162" s="1"/>
      <c r="AS162" s="1"/>
      <c r="AT162" s="4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8"/>
      <c r="BG162" s="1"/>
      <c r="BH162" s="1"/>
    </row>
    <row r="163" spans="1:60" ht="12.75" customHeight="1" x14ac:dyDescent="0.2">
      <c r="A163" s="1"/>
      <c r="B163" s="2"/>
      <c r="C163" s="3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1"/>
      <c r="V163" s="1"/>
      <c r="W163" s="1"/>
      <c r="X163" s="1"/>
      <c r="Y163" s="1"/>
      <c r="Z163" s="1"/>
      <c r="AA163" s="1"/>
      <c r="AB163" s="298"/>
      <c r="AC163" s="298"/>
      <c r="AD163" s="298"/>
      <c r="AE163" s="1"/>
      <c r="AF163" s="298"/>
      <c r="AG163" s="1"/>
      <c r="AH163" s="5"/>
      <c r="AI163" s="6"/>
      <c r="AJ163" s="7"/>
      <c r="AK163" s="1"/>
      <c r="AL163" s="1"/>
      <c r="AM163" s="1"/>
      <c r="AN163" s="1"/>
      <c r="AO163" s="1"/>
      <c r="AP163" s="1"/>
      <c r="AQ163" s="1"/>
      <c r="AR163" s="1"/>
      <c r="AS163" s="1"/>
      <c r="AT163" s="4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8"/>
      <c r="BG163" s="1"/>
      <c r="BH163" s="1"/>
    </row>
    <row r="164" spans="1:60" ht="12.75" customHeight="1" x14ac:dyDescent="0.2">
      <c r="A164" s="1"/>
      <c r="B164" s="2"/>
      <c r="C164" s="3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1"/>
      <c r="V164" s="1"/>
      <c r="W164" s="1"/>
      <c r="X164" s="1"/>
      <c r="Y164" s="1"/>
      <c r="Z164" s="1"/>
      <c r="AA164" s="1"/>
      <c r="AB164" s="298"/>
      <c r="AC164" s="298"/>
      <c r="AD164" s="298"/>
      <c r="AE164" s="1"/>
      <c r="AF164" s="298"/>
      <c r="AG164" s="1"/>
      <c r="AH164" s="5"/>
      <c r="AI164" s="6"/>
      <c r="AJ164" s="7"/>
      <c r="AK164" s="1"/>
      <c r="AL164" s="1"/>
      <c r="AM164" s="1"/>
      <c r="AN164" s="1"/>
      <c r="AO164" s="1"/>
      <c r="AP164" s="1"/>
      <c r="AQ164" s="1"/>
      <c r="AR164" s="1"/>
      <c r="AS164" s="1"/>
      <c r="AT164" s="4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8"/>
      <c r="BG164" s="1"/>
      <c r="BH164" s="1"/>
    </row>
    <row r="165" spans="1:60" ht="12.75" customHeight="1" x14ac:dyDescent="0.2">
      <c r="A165" s="1"/>
      <c r="B165" s="2"/>
      <c r="C165" s="3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1"/>
      <c r="V165" s="1"/>
      <c r="W165" s="1"/>
      <c r="X165" s="1"/>
      <c r="Y165" s="1"/>
      <c r="Z165" s="1"/>
      <c r="AA165" s="1"/>
      <c r="AB165" s="298"/>
      <c r="AC165" s="298"/>
      <c r="AD165" s="298"/>
      <c r="AE165" s="1"/>
      <c r="AF165" s="298"/>
      <c r="AG165" s="1"/>
      <c r="AH165" s="5"/>
      <c r="AI165" s="6"/>
      <c r="AJ165" s="7"/>
      <c r="AK165" s="1"/>
      <c r="AL165" s="1"/>
      <c r="AM165" s="1"/>
      <c r="AN165" s="1"/>
      <c r="AO165" s="1"/>
      <c r="AP165" s="1"/>
      <c r="AQ165" s="1"/>
      <c r="AR165" s="1"/>
      <c r="AS165" s="1"/>
      <c r="AT165" s="4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8"/>
      <c r="BG165" s="1"/>
      <c r="BH165" s="1"/>
    </row>
    <row r="166" spans="1:60" ht="12.75" customHeight="1" x14ac:dyDescent="0.2">
      <c r="A166" s="1"/>
      <c r="B166" s="2"/>
      <c r="C166" s="3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1"/>
      <c r="V166" s="1"/>
      <c r="W166" s="1"/>
      <c r="X166" s="1"/>
      <c r="Y166" s="1"/>
      <c r="Z166" s="1"/>
      <c r="AA166" s="1"/>
      <c r="AB166" s="298"/>
      <c r="AC166" s="298"/>
      <c r="AD166" s="298"/>
      <c r="AE166" s="1"/>
      <c r="AF166" s="298"/>
      <c r="AG166" s="1"/>
      <c r="AH166" s="5"/>
      <c r="AI166" s="6"/>
      <c r="AJ166" s="7"/>
      <c r="AK166" s="1"/>
      <c r="AL166" s="1"/>
      <c r="AM166" s="1"/>
      <c r="AN166" s="1"/>
      <c r="AO166" s="1"/>
      <c r="AP166" s="1"/>
      <c r="AQ166" s="1"/>
      <c r="AR166" s="1"/>
      <c r="AS166" s="1"/>
      <c r="AT166" s="4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8"/>
      <c r="BG166" s="1"/>
      <c r="BH166" s="1"/>
    </row>
    <row r="167" spans="1:60" ht="12.75" customHeight="1" x14ac:dyDescent="0.2">
      <c r="A167" s="1"/>
      <c r="B167" s="2"/>
      <c r="C167" s="3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1"/>
      <c r="V167" s="1"/>
      <c r="W167" s="1"/>
      <c r="X167" s="1"/>
      <c r="Y167" s="1"/>
      <c r="Z167" s="1"/>
      <c r="AA167" s="1"/>
      <c r="AB167" s="298"/>
      <c r="AC167" s="298"/>
      <c r="AD167" s="298"/>
      <c r="AE167" s="1"/>
      <c r="AF167" s="298"/>
      <c r="AG167" s="1"/>
      <c r="AH167" s="5"/>
      <c r="AI167" s="6"/>
      <c r="AJ167" s="7"/>
      <c r="AK167" s="1"/>
      <c r="AL167" s="1"/>
      <c r="AM167" s="1"/>
      <c r="AN167" s="1"/>
      <c r="AO167" s="1"/>
      <c r="AP167" s="1"/>
      <c r="AQ167" s="1"/>
      <c r="AR167" s="1"/>
      <c r="AS167" s="1"/>
      <c r="AT167" s="4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8"/>
      <c r="BG167" s="1"/>
      <c r="BH167" s="1"/>
    </row>
    <row r="168" spans="1:60" ht="12.75" customHeight="1" x14ac:dyDescent="0.2">
      <c r="A168" s="1"/>
      <c r="B168" s="2"/>
      <c r="C168" s="3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1"/>
      <c r="V168" s="1"/>
      <c r="W168" s="1"/>
      <c r="X168" s="1"/>
      <c r="Y168" s="1"/>
      <c r="Z168" s="1"/>
      <c r="AA168" s="1"/>
      <c r="AB168" s="298"/>
      <c r="AC168" s="298"/>
      <c r="AD168" s="298"/>
      <c r="AE168" s="1"/>
      <c r="AF168" s="298"/>
      <c r="AG168" s="1"/>
      <c r="AH168" s="5"/>
      <c r="AI168" s="6"/>
      <c r="AJ168" s="7"/>
      <c r="AK168" s="1"/>
      <c r="AL168" s="1"/>
      <c r="AM168" s="1"/>
      <c r="AN168" s="1"/>
      <c r="AO168" s="1"/>
      <c r="AP168" s="1"/>
      <c r="AQ168" s="1"/>
      <c r="AR168" s="1"/>
      <c r="AS168" s="1"/>
      <c r="AT168" s="4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8"/>
      <c r="BG168" s="1"/>
      <c r="BH168" s="1"/>
    </row>
    <row r="169" spans="1:60" ht="12.75" customHeight="1" x14ac:dyDescent="0.2">
      <c r="A169" s="1"/>
      <c r="B169" s="2"/>
      <c r="C169" s="3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1"/>
      <c r="V169" s="1"/>
      <c r="W169" s="1"/>
      <c r="X169" s="1"/>
      <c r="Y169" s="1"/>
      <c r="Z169" s="1"/>
      <c r="AA169" s="1"/>
      <c r="AB169" s="298"/>
      <c r="AC169" s="298"/>
      <c r="AD169" s="298"/>
      <c r="AE169" s="1"/>
      <c r="AF169" s="298"/>
      <c r="AG169" s="1"/>
      <c r="AH169" s="5"/>
      <c r="AI169" s="6"/>
      <c r="AJ169" s="7"/>
      <c r="AK169" s="1"/>
      <c r="AL169" s="1"/>
      <c r="AM169" s="1"/>
      <c r="AN169" s="1"/>
      <c r="AO169" s="1"/>
      <c r="AP169" s="1"/>
      <c r="AQ169" s="1"/>
      <c r="AR169" s="1"/>
      <c r="AS169" s="1"/>
      <c r="AT169" s="4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8"/>
      <c r="BG169" s="1"/>
      <c r="BH169" s="1"/>
    </row>
    <row r="170" spans="1:60" ht="12.75" customHeight="1" x14ac:dyDescent="0.2">
      <c r="A170" s="1"/>
      <c r="B170" s="2"/>
      <c r="C170" s="3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1"/>
      <c r="V170" s="1"/>
      <c r="W170" s="1"/>
      <c r="X170" s="1"/>
      <c r="Y170" s="1"/>
      <c r="Z170" s="1"/>
      <c r="AA170" s="1"/>
      <c r="AB170" s="298"/>
      <c r="AC170" s="298"/>
      <c r="AD170" s="298"/>
      <c r="AE170" s="1"/>
      <c r="AF170" s="298"/>
      <c r="AG170" s="1"/>
      <c r="AH170" s="5"/>
      <c r="AI170" s="6"/>
      <c r="AJ170" s="7"/>
      <c r="AK170" s="1"/>
      <c r="AL170" s="1"/>
      <c r="AM170" s="1"/>
      <c r="AN170" s="1"/>
      <c r="AO170" s="1"/>
      <c r="AP170" s="1"/>
      <c r="AQ170" s="1"/>
      <c r="AR170" s="1"/>
      <c r="AS170" s="1"/>
      <c r="AT170" s="4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8"/>
      <c r="BG170" s="1"/>
      <c r="BH170" s="1"/>
    </row>
    <row r="171" spans="1:60" ht="12.75" customHeight="1" x14ac:dyDescent="0.2">
      <c r="A171" s="1"/>
      <c r="B171" s="2"/>
      <c r="C171" s="3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1"/>
      <c r="V171" s="1"/>
      <c r="W171" s="1"/>
      <c r="X171" s="1"/>
      <c r="Y171" s="1"/>
      <c r="Z171" s="1"/>
      <c r="AA171" s="1"/>
      <c r="AB171" s="298"/>
      <c r="AC171" s="298"/>
      <c r="AD171" s="298"/>
      <c r="AE171" s="1"/>
      <c r="AF171" s="298"/>
      <c r="AG171" s="1"/>
      <c r="AH171" s="5"/>
      <c r="AI171" s="6"/>
      <c r="AJ171" s="7"/>
      <c r="AK171" s="1"/>
      <c r="AL171" s="1"/>
      <c r="AM171" s="1"/>
      <c r="AN171" s="1"/>
      <c r="AO171" s="1"/>
      <c r="AP171" s="1"/>
      <c r="AQ171" s="1"/>
      <c r="AR171" s="1"/>
      <c r="AS171" s="1"/>
      <c r="AT171" s="4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8"/>
      <c r="BG171" s="1"/>
      <c r="BH171" s="1"/>
    </row>
    <row r="172" spans="1:60" ht="12.75" customHeight="1" x14ac:dyDescent="0.2">
      <c r="A172" s="1"/>
      <c r="B172" s="2"/>
      <c r="C172" s="3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1"/>
      <c r="V172" s="1"/>
      <c r="W172" s="1"/>
      <c r="X172" s="1"/>
      <c r="Y172" s="1"/>
      <c r="Z172" s="1"/>
      <c r="AA172" s="1"/>
      <c r="AB172" s="298"/>
      <c r="AC172" s="298"/>
      <c r="AD172" s="298"/>
      <c r="AE172" s="1"/>
      <c r="AF172" s="298"/>
      <c r="AG172" s="1"/>
      <c r="AH172" s="5"/>
      <c r="AI172" s="6"/>
      <c r="AJ172" s="7"/>
      <c r="AK172" s="1"/>
      <c r="AL172" s="1"/>
      <c r="AM172" s="1"/>
      <c r="AN172" s="1"/>
      <c r="AO172" s="1"/>
      <c r="AP172" s="1"/>
      <c r="AQ172" s="1"/>
      <c r="AR172" s="1"/>
      <c r="AS172" s="1"/>
      <c r="AT172" s="4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8"/>
      <c r="BG172" s="1"/>
      <c r="BH172" s="1"/>
    </row>
    <row r="173" spans="1:60" ht="12.75" customHeight="1" x14ac:dyDescent="0.2">
      <c r="A173" s="1"/>
      <c r="B173" s="2"/>
      <c r="C173" s="3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1"/>
      <c r="V173" s="1"/>
      <c r="W173" s="1"/>
      <c r="X173" s="1"/>
      <c r="Y173" s="1"/>
      <c r="Z173" s="1"/>
      <c r="AA173" s="1"/>
      <c r="AB173" s="298"/>
      <c r="AC173" s="298"/>
      <c r="AD173" s="298"/>
      <c r="AE173" s="1"/>
      <c r="AF173" s="298"/>
      <c r="AG173" s="1"/>
      <c r="AH173" s="5"/>
      <c r="AI173" s="6"/>
      <c r="AJ173" s="7"/>
      <c r="AK173" s="1"/>
      <c r="AL173" s="1"/>
      <c r="AM173" s="1"/>
      <c r="AN173" s="1"/>
      <c r="AO173" s="1"/>
      <c r="AP173" s="1"/>
      <c r="AQ173" s="1"/>
      <c r="AR173" s="1"/>
      <c r="AS173" s="1"/>
      <c r="AT173" s="4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8"/>
      <c r="BG173" s="1"/>
      <c r="BH173" s="1"/>
    </row>
    <row r="174" spans="1:60" ht="12.75" customHeight="1" x14ac:dyDescent="0.2">
      <c r="A174" s="1"/>
      <c r="B174" s="2"/>
      <c r="C174" s="3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1"/>
      <c r="V174" s="1"/>
      <c r="W174" s="1"/>
      <c r="X174" s="1"/>
      <c r="Y174" s="1"/>
      <c r="Z174" s="1"/>
      <c r="AA174" s="1"/>
      <c r="AB174" s="298"/>
      <c r="AC174" s="298"/>
      <c r="AD174" s="298"/>
      <c r="AE174" s="1"/>
      <c r="AF174" s="298"/>
      <c r="AG174" s="1"/>
      <c r="AH174" s="5"/>
      <c r="AI174" s="6"/>
      <c r="AJ174" s="7"/>
      <c r="AK174" s="1"/>
      <c r="AL174" s="1"/>
      <c r="AM174" s="1"/>
      <c r="AN174" s="1"/>
      <c r="AO174" s="1"/>
      <c r="AP174" s="1"/>
      <c r="AQ174" s="1"/>
      <c r="AR174" s="1"/>
      <c r="AS174" s="1"/>
      <c r="AT174" s="4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8"/>
      <c r="BG174" s="1"/>
      <c r="BH174" s="1"/>
    </row>
    <row r="175" spans="1:60" ht="12.75" customHeight="1" x14ac:dyDescent="0.2">
      <c r="A175" s="1"/>
      <c r="B175" s="2"/>
      <c r="C175" s="3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1"/>
      <c r="V175" s="1"/>
      <c r="W175" s="1"/>
      <c r="X175" s="1"/>
      <c r="Y175" s="1"/>
      <c r="Z175" s="1"/>
      <c r="AA175" s="1"/>
      <c r="AB175" s="298"/>
      <c r="AC175" s="298"/>
      <c r="AD175" s="298"/>
      <c r="AE175" s="1"/>
      <c r="AF175" s="298"/>
      <c r="AG175" s="1"/>
      <c r="AH175" s="5"/>
      <c r="AI175" s="6"/>
      <c r="AJ175" s="7"/>
      <c r="AK175" s="1"/>
      <c r="AL175" s="1"/>
      <c r="AM175" s="1"/>
      <c r="AN175" s="1"/>
      <c r="AO175" s="1"/>
      <c r="AP175" s="1"/>
      <c r="AQ175" s="1"/>
      <c r="AR175" s="1"/>
      <c r="AS175" s="1"/>
      <c r="AT175" s="4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8"/>
      <c r="BG175" s="1"/>
      <c r="BH175" s="1"/>
    </row>
    <row r="176" spans="1:60" ht="12.75" customHeight="1" x14ac:dyDescent="0.2">
      <c r="A176" s="1"/>
      <c r="B176" s="2"/>
      <c r="C176" s="3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1"/>
      <c r="V176" s="1"/>
      <c r="W176" s="1"/>
      <c r="X176" s="1"/>
      <c r="Y176" s="1"/>
      <c r="Z176" s="1"/>
      <c r="AA176" s="1"/>
      <c r="AB176" s="298"/>
      <c r="AC176" s="298"/>
      <c r="AD176" s="298"/>
      <c r="AE176" s="1"/>
      <c r="AF176" s="298"/>
      <c r="AG176" s="1"/>
      <c r="AH176" s="5"/>
      <c r="AI176" s="6"/>
      <c r="AJ176" s="7"/>
      <c r="AK176" s="1"/>
      <c r="AL176" s="1"/>
      <c r="AM176" s="1"/>
      <c r="AN176" s="1"/>
      <c r="AO176" s="1"/>
      <c r="AP176" s="1"/>
      <c r="AQ176" s="1"/>
      <c r="AR176" s="1"/>
      <c r="AS176" s="1"/>
      <c r="AT176" s="4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8"/>
      <c r="BG176" s="1"/>
      <c r="BH176" s="1"/>
    </row>
    <row r="177" spans="1:60" ht="12.75" customHeight="1" x14ac:dyDescent="0.2">
      <c r="A177" s="1"/>
      <c r="B177" s="2"/>
      <c r="C177" s="3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1"/>
      <c r="V177" s="1"/>
      <c r="W177" s="1"/>
      <c r="X177" s="1"/>
      <c r="Y177" s="1"/>
      <c r="Z177" s="1"/>
      <c r="AA177" s="1"/>
      <c r="AB177" s="298"/>
      <c r="AC177" s="298"/>
      <c r="AD177" s="298"/>
      <c r="AE177" s="1"/>
      <c r="AF177" s="298"/>
      <c r="AG177" s="1"/>
      <c r="AH177" s="5"/>
      <c r="AI177" s="6"/>
      <c r="AJ177" s="7"/>
      <c r="AK177" s="1"/>
      <c r="AL177" s="1"/>
      <c r="AM177" s="1"/>
      <c r="AN177" s="1"/>
      <c r="AO177" s="1"/>
      <c r="AP177" s="1"/>
      <c r="AQ177" s="1"/>
      <c r="AR177" s="1"/>
      <c r="AS177" s="1"/>
      <c r="AT177" s="4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8"/>
      <c r="BG177" s="1"/>
      <c r="BH177" s="1"/>
    </row>
    <row r="178" spans="1:60" ht="12.75" customHeight="1" x14ac:dyDescent="0.2">
      <c r="A178" s="1"/>
      <c r="B178" s="2"/>
      <c r="C178" s="3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1"/>
      <c r="V178" s="1"/>
      <c r="W178" s="1"/>
      <c r="X178" s="1"/>
      <c r="Y178" s="1"/>
      <c r="Z178" s="1"/>
      <c r="AA178" s="1"/>
      <c r="AB178" s="298"/>
      <c r="AC178" s="298"/>
      <c r="AD178" s="298"/>
      <c r="AE178" s="1"/>
      <c r="AF178" s="298"/>
      <c r="AG178" s="1"/>
      <c r="AH178" s="5"/>
      <c r="AI178" s="6"/>
      <c r="AJ178" s="7"/>
      <c r="AK178" s="1"/>
      <c r="AL178" s="1"/>
      <c r="AM178" s="1"/>
      <c r="AN178" s="1"/>
      <c r="AO178" s="1"/>
      <c r="AP178" s="1"/>
      <c r="AQ178" s="1"/>
      <c r="AR178" s="1"/>
      <c r="AS178" s="1"/>
      <c r="AT178" s="4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8"/>
      <c r="BG178" s="1"/>
      <c r="BH178" s="1"/>
    </row>
    <row r="179" spans="1:60" ht="12.75" customHeight="1" x14ac:dyDescent="0.2">
      <c r="A179" s="1"/>
      <c r="B179" s="2"/>
      <c r="C179" s="3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1"/>
      <c r="V179" s="1"/>
      <c r="W179" s="1"/>
      <c r="X179" s="1"/>
      <c r="Y179" s="1"/>
      <c r="Z179" s="1"/>
      <c r="AA179" s="1"/>
      <c r="AB179" s="298"/>
      <c r="AC179" s="298"/>
      <c r="AD179" s="298"/>
      <c r="AE179" s="1"/>
      <c r="AF179" s="298"/>
      <c r="AG179" s="1"/>
      <c r="AH179" s="5"/>
      <c r="AI179" s="6"/>
      <c r="AJ179" s="7"/>
      <c r="AK179" s="1"/>
      <c r="AL179" s="1"/>
      <c r="AM179" s="1"/>
      <c r="AN179" s="1"/>
      <c r="AO179" s="1"/>
      <c r="AP179" s="1"/>
      <c r="AQ179" s="1"/>
      <c r="AR179" s="1"/>
      <c r="AS179" s="1"/>
      <c r="AT179" s="4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8"/>
      <c r="BG179" s="1"/>
      <c r="BH179" s="1"/>
    </row>
    <row r="180" spans="1:60" ht="12.75" customHeight="1" x14ac:dyDescent="0.2">
      <c r="A180" s="1"/>
      <c r="B180" s="2"/>
      <c r="C180" s="3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1"/>
      <c r="V180" s="1"/>
      <c r="W180" s="1"/>
      <c r="X180" s="1"/>
      <c r="Y180" s="1"/>
      <c r="Z180" s="1"/>
      <c r="AA180" s="1"/>
      <c r="AB180" s="298"/>
      <c r="AC180" s="298"/>
      <c r="AD180" s="298"/>
      <c r="AE180" s="1"/>
      <c r="AF180" s="298"/>
      <c r="AG180" s="1"/>
      <c r="AH180" s="5"/>
      <c r="AI180" s="6"/>
      <c r="AJ180" s="7"/>
      <c r="AK180" s="1"/>
      <c r="AL180" s="1"/>
      <c r="AM180" s="1"/>
      <c r="AN180" s="1"/>
      <c r="AO180" s="1"/>
      <c r="AP180" s="1"/>
      <c r="AQ180" s="1"/>
      <c r="AR180" s="1"/>
      <c r="AS180" s="1"/>
      <c r="AT180" s="4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8"/>
      <c r="BG180" s="1"/>
      <c r="BH180" s="1"/>
    </row>
    <row r="181" spans="1:60" ht="12.75" customHeight="1" x14ac:dyDescent="0.2">
      <c r="A181" s="1"/>
      <c r="B181" s="2"/>
      <c r="C181" s="3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1"/>
      <c r="V181" s="1"/>
      <c r="W181" s="1"/>
      <c r="X181" s="1"/>
      <c r="Y181" s="1"/>
      <c r="Z181" s="1"/>
      <c r="AA181" s="1"/>
      <c r="AB181" s="298"/>
      <c r="AC181" s="298"/>
      <c r="AD181" s="298"/>
      <c r="AE181" s="1"/>
      <c r="AF181" s="298"/>
      <c r="AG181" s="1"/>
      <c r="AH181" s="5"/>
      <c r="AI181" s="6"/>
      <c r="AJ181" s="7"/>
      <c r="AK181" s="1"/>
      <c r="AL181" s="1"/>
      <c r="AM181" s="1"/>
      <c r="AN181" s="1"/>
      <c r="AO181" s="1"/>
      <c r="AP181" s="1"/>
      <c r="AQ181" s="1"/>
      <c r="AR181" s="1"/>
      <c r="AS181" s="1"/>
      <c r="AT181" s="4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8"/>
      <c r="BG181" s="1"/>
      <c r="BH181" s="1"/>
    </row>
    <row r="182" spans="1:60" ht="12.75" customHeight="1" x14ac:dyDescent="0.2">
      <c r="A182" s="1"/>
      <c r="B182" s="2"/>
      <c r="C182" s="3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1"/>
      <c r="V182" s="1"/>
      <c r="W182" s="1"/>
      <c r="X182" s="1"/>
      <c r="Y182" s="1"/>
      <c r="Z182" s="1"/>
      <c r="AA182" s="1"/>
      <c r="AB182" s="298"/>
      <c r="AC182" s="298"/>
      <c r="AD182" s="298"/>
      <c r="AE182" s="1"/>
      <c r="AF182" s="298"/>
      <c r="AG182" s="1"/>
      <c r="AH182" s="5"/>
      <c r="AI182" s="6"/>
      <c r="AJ182" s="7"/>
      <c r="AK182" s="1"/>
      <c r="AL182" s="1"/>
      <c r="AM182" s="1"/>
      <c r="AN182" s="1"/>
      <c r="AO182" s="1"/>
      <c r="AP182" s="1"/>
      <c r="AQ182" s="1"/>
      <c r="AR182" s="1"/>
      <c r="AS182" s="1"/>
      <c r="AT182" s="4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8"/>
      <c r="BG182" s="1"/>
      <c r="BH182" s="1"/>
    </row>
    <row r="183" spans="1:60" ht="12.75" customHeight="1" x14ac:dyDescent="0.2">
      <c r="A183" s="1"/>
      <c r="B183" s="2"/>
      <c r="C183" s="3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1"/>
      <c r="V183" s="1"/>
      <c r="W183" s="1"/>
      <c r="X183" s="1"/>
      <c r="Y183" s="1"/>
      <c r="Z183" s="1"/>
      <c r="AA183" s="1"/>
      <c r="AB183" s="298"/>
      <c r="AC183" s="298"/>
      <c r="AD183" s="298"/>
      <c r="AE183" s="1"/>
      <c r="AF183" s="298"/>
      <c r="AG183" s="1"/>
      <c r="AH183" s="5"/>
      <c r="AI183" s="6"/>
      <c r="AJ183" s="7"/>
      <c r="AK183" s="1"/>
      <c r="AL183" s="1"/>
      <c r="AM183" s="1"/>
      <c r="AN183" s="1"/>
      <c r="AO183" s="1"/>
      <c r="AP183" s="1"/>
      <c r="AQ183" s="1"/>
      <c r="AR183" s="1"/>
      <c r="AS183" s="1"/>
      <c r="AT183" s="4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8"/>
      <c r="BG183" s="1"/>
      <c r="BH183" s="1"/>
    </row>
    <row r="184" spans="1:60" ht="12.75" customHeight="1" x14ac:dyDescent="0.2">
      <c r="A184" s="1"/>
      <c r="B184" s="2"/>
      <c r="C184" s="3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1"/>
      <c r="V184" s="1"/>
      <c r="W184" s="1"/>
      <c r="X184" s="1"/>
      <c r="Y184" s="1"/>
      <c r="Z184" s="1"/>
      <c r="AA184" s="1"/>
      <c r="AB184" s="298"/>
      <c r="AC184" s="298"/>
      <c r="AD184" s="298"/>
      <c r="AE184" s="1"/>
      <c r="AF184" s="298"/>
      <c r="AG184" s="1"/>
      <c r="AH184" s="5"/>
      <c r="AI184" s="6"/>
      <c r="AJ184" s="7"/>
      <c r="AK184" s="1"/>
      <c r="AL184" s="1"/>
      <c r="AM184" s="1"/>
      <c r="AN184" s="1"/>
      <c r="AO184" s="1"/>
      <c r="AP184" s="1"/>
      <c r="AQ184" s="1"/>
      <c r="AR184" s="1"/>
      <c r="AS184" s="1"/>
      <c r="AT184" s="4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8"/>
      <c r="BG184" s="1"/>
      <c r="BH184" s="1"/>
    </row>
    <row r="185" spans="1:60" ht="12.75" customHeight="1" x14ac:dyDescent="0.2">
      <c r="A185" s="1"/>
      <c r="B185" s="2"/>
      <c r="C185" s="3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1"/>
      <c r="V185" s="1"/>
      <c r="W185" s="1"/>
      <c r="X185" s="1"/>
      <c r="Y185" s="1"/>
      <c r="Z185" s="1"/>
      <c r="AA185" s="1"/>
      <c r="AB185" s="298"/>
      <c r="AC185" s="298"/>
      <c r="AD185" s="298"/>
      <c r="AE185" s="1"/>
      <c r="AF185" s="298"/>
      <c r="AG185" s="1"/>
      <c r="AH185" s="5"/>
      <c r="AI185" s="6"/>
      <c r="AJ185" s="7"/>
      <c r="AK185" s="1"/>
      <c r="AL185" s="1"/>
      <c r="AM185" s="1"/>
      <c r="AN185" s="1"/>
      <c r="AO185" s="1"/>
      <c r="AP185" s="1"/>
      <c r="AQ185" s="1"/>
      <c r="AR185" s="1"/>
      <c r="AS185" s="1"/>
      <c r="AT185" s="4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8"/>
      <c r="BG185" s="1"/>
      <c r="BH185" s="1"/>
    </row>
    <row r="186" spans="1:60" ht="12.75" customHeight="1" x14ac:dyDescent="0.2">
      <c r="A186" s="1"/>
      <c r="B186" s="2"/>
      <c r="C186" s="3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1"/>
      <c r="V186" s="1"/>
      <c r="W186" s="1"/>
      <c r="X186" s="1"/>
      <c r="Y186" s="1"/>
      <c r="Z186" s="1"/>
      <c r="AA186" s="1"/>
      <c r="AB186" s="298"/>
      <c r="AC186" s="298"/>
      <c r="AD186" s="298"/>
      <c r="AE186" s="1"/>
      <c r="AF186" s="298"/>
      <c r="AG186" s="1"/>
      <c r="AH186" s="5"/>
      <c r="AI186" s="6"/>
      <c r="AJ186" s="7"/>
      <c r="AK186" s="1"/>
      <c r="AL186" s="1"/>
      <c r="AM186" s="1"/>
      <c r="AN186" s="1"/>
      <c r="AO186" s="1"/>
      <c r="AP186" s="1"/>
      <c r="AQ186" s="1"/>
      <c r="AR186" s="1"/>
      <c r="AS186" s="1"/>
      <c r="AT186" s="4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8"/>
      <c r="BG186" s="1"/>
      <c r="BH186" s="1"/>
    </row>
    <row r="187" spans="1:60" ht="12.75" customHeight="1" x14ac:dyDescent="0.2">
      <c r="A187" s="1"/>
      <c r="B187" s="2"/>
      <c r="C187" s="3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1"/>
      <c r="V187" s="1"/>
      <c r="W187" s="1"/>
      <c r="X187" s="1"/>
      <c r="Y187" s="1"/>
      <c r="Z187" s="1"/>
      <c r="AA187" s="1"/>
      <c r="AB187" s="298"/>
      <c r="AC187" s="298"/>
      <c r="AD187" s="298"/>
      <c r="AE187" s="1"/>
      <c r="AF187" s="298"/>
      <c r="AG187" s="1"/>
      <c r="AH187" s="5"/>
      <c r="AI187" s="6"/>
      <c r="AJ187" s="7"/>
      <c r="AK187" s="1"/>
      <c r="AL187" s="1"/>
      <c r="AM187" s="1"/>
      <c r="AN187" s="1"/>
      <c r="AO187" s="1"/>
      <c r="AP187" s="1"/>
      <c r="AQ187" s="1"/>
      <c r="AR187" s="1"/>
      <c r="AS187" s="1"/>
      <c r="AT187" s="4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8"/>
      <c r="BG187" s="1"/>
      <c r="BH187" s="1"/>
    </row>
    <row r="188" spans="1:60" ht="12.75" customHeight="1" x14ac:dyDescent="0.2">
      <c r="A188" s="1"/>
      <c r="B188" s="2"/>
      <c r="C188" s="3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1"/>
      <c r="V188" s="1"/>
      <c r="W188" s="1"/>
      <c r="X188" s="1"/>
      <c r="Y188" s="1"/>
      <c r="Z188" s="1"/>
      <c r="AA188" s="1"/>
      <c r="AB188" s="298"/>
      <c r="AC188" s="298"/>
      <c r="AD188" s="298"/>
      <c r="AE188" s="1"/>
      <c r="AF188" s="298"/>
      <c r="AG188" s="1"/>
      <c r="AH188" s="5"/>
      <c r="AI188" s="6"/>
      <c r="AJ188" s="7"/>
      <c r="AK188" s="1"/>
      <c r="AL188" s="1"/>
      <c r="AM188" s="1"/>
      <c r="AN188" s="1"/>
      <c r="AO188" s="1"/>
      <c r="AP188" s="1"/>
      <c r="AQ188" s="1"/>
      <c r="AR188" s="1"/>
      <c r="AS188" s="1"/>
      <c r="AT188" s="4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8"/>
      <c r="BG188" s="1"/>
      <c r="BH188" s="1"/>
    </row>
    <row r="189" spans="1:60" ht="12.75" customHeight="1" x14ac:dyDescent="0.2">
      <c r="A189" s="1"/>
      <c r="B189" s="2"/>
      <c r="C189" s="3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1"/>
      <c r="V189" s="1"/>
      <c r="W189" s="1"/>
      <c r="X189" s="1"/>
      <c r="Y189" s="1"/>
      <c r="Z189" s="1"/>
      <c r="AA189" s="1"/>
      <c r="AB189" s="298"/>
      <c r="AC189" s="298"/>
      <c r="AD189" s="298"/>
      <c r="AE189" s="1"/>
      <c r="AF189" s="298"/>
      <c r="AG189" s="1"/>
      <c r="AH189" s="5"/>
      <c r="AI189" s="6"/>
      <c r="AJ189" s="7"/>
      <c r="AK189" s="1"/>
      <c r="AL189" s="1"/>
      <c r="AM189" s="1"/>
      <c r="AN189" s="1"/>
      <c r="AO189" s="1"/>
      <c r="AP189" s="1"/>
      <c r="AQ189" s="1"/>
      <c r="AR189" s="1"/>
      <c r="AS189" s="1"/>
      <c r="AT189" s="4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8"/>
      <c r="BG189" s="1"/>
      <c r="BH189" s="1"/>
    </row>
    <row r="190" spans="1:60" ht="12.75" customHeight="1" x14ac:dyDescent="0.2">
      <c r="A190" s="1"/>
      <c r="B190" s="2"/>
      <c r="C190" s="3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1"/>
      <c r="V190" s="1"/>
      <c r="W190" s="1"/>
      <c r="X190" s="1"/>
      <c r="Y190" s="1"/>
      <c r="Z190" s="1"/>
      <c r="AA190" s="1"/>
      <c r="AB190" s="298"/>
      <c r="AC190" s="298"/>
      <c r="AD190" s="298"/>
      <c r="AE190" s="1"/>
      <c r="AF190" s="298"/>
      <c r="AG190" s="1"/>
      <c r="AH190" s="5"/>
      <c r="AI190" s="6"/>
      <c r="AJ190" s="7"/>
      <c r="AK190" s="1"/>
      <c r="AL190" s="1"/>
      <c r="AM190" s="1"/>
      <c r="AN190" s="1"/>
      <c r="AO190" s="1"/>
      <c r="AP190" s="1"/>
      <c r="AQ190" s="1"/>
      <c r="AR190" s="1"/>
      <c r="AS190" s="1"/>
      <c r="AT190" s="4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8"/>
      <c r="BG190" s="1"/>
      <c r="BH190" s="1"/>
    </row>
    <row r="191" spans="1:60" ht="12.75" customHeight="1" x14ac:dyDescent="0.2">
      <c r="A191" s="1"/>
      <c r="B191" s="2"/>
      <c r="C191" s="3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1"/>
      <c r="V191" s="1"/>
      <c r="W191" s="1"/>
      <c r="X191" s="1"/>
      <c r="Y191" s="1"/>
      <c r="Z191" s="1"/>
      <c r="AA191" s="1"/>
      <c r="AB191" s="298"/>
      <c r="AC191" s="298"/>
      <c r="AD191" s="298"/>
      <c r="AE191" s="1"/>
      <c r="AF191" s="298"/>
      <c r="AG191" s="1"/>
      <c r="AH191" s="5"/>
      <c r="AI191" s="6"/>
      <c r="AJ191" s="7"/>
      <c r="AK191" s="1"/>
      <c r="AL191" s="1"/>
      <c r="AM191" s="1"/>
      <c r="AN191" s="1"/>
      <c r="AO191" s="1"/>
      <c r="AP191" s="1"/>
      <c r="AQ191" s="1"/>
      <c r="AR191" s="1"/>
      <c r="AS191" s="1"/>
      <c r="AT191" s="4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8"/>
      <c r="BG191" s="1"/>
      <c r="BH191" s="1"/>
    </row>
    <row r="192" spans="1:60" ht="12.75" customHeight="1" x14ac:dyDescent="0.2">
      <c r="A192" s="1"/>
      <c r="B192" s="2"/>
      <c r="C192" s="3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1"/>
      <c r="V192" s="1"/>
      <c r="W192" s="1"/>
      <c r="X192" s="1"/>
      <c r="Y192" s="1"/>
      <c r="Z192" s="1"/>
      <c r="AA192" s="1"/>
      <c r="AB192" s="298"/>
      <c r="AC192" s="298"/>
      <c r="AD192" s="298"/>
      <c r="AE192" s="1"/>
      <c r="AF192" s="298"/>
      <c r="AG192" s="1"/>
      <c r="AH192" s="5"/>
      <c r="AI192" s="6"/>
      <c r="AJ192" s="7"/>
      <c r="AK192" s="1"/>
      <c r="AL192" s="1"/>
      <c r="AM192" s="1"/>
      <c r="AN192" s="1"/>
      <c r="AO192" s="1"/>
      <c r="AP192" s="1"/>
      <c r="AQ192" s="1"/>
      <c r="AR192" s="1"/>
      <c r="AS192" s="1"/>
      <c r="AT192" s="4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8"/>
      <c r="BG192" s="1"/>
      <c r="BH192" s="1"/>
    </row>
    <row r="193" spans="1:60" ht="12.75" customHeight="1" x14ac:dyDescent="0.2">
      <c r="A193" s="1"/>
      <c r="B193" s="2"/>
      <c r="C193" s="3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1"/>
      <c r="V193" s="1"/>
      <c r="W193" s="1"/>
      <c r="X193" s="1"/>
      <c r="Y193" s="1"/>
      <c r="Z193" s="1"/>
      <c r="AA193" s="1"/>
      <c r="AB193" s="298"/>
      <c r="AC193" s="298"/>
      <c r="AD193" s="298"/>
      <c r="AE193" s="1"/>
      <c r="AF193" s="298"/>
      <c r="AG193" s="1"/>
      <c r="AH193" s="5"/>
      <c r="AI193" s="6"/>
      <c r="AJ193" s="7"/>
      <c r="AK193" s="1"/>
      <c r="AL193" s="1"/>
      <c r="AM193" s="1"/>
      <c r="AN193" s="1"/>
      <c r="AO193" s="1"/>
      <c r="AP193" s="1"/>
      <c r="AQ193" s="1"/>
      <c r="AR193" s="1"/>
      <c r="AS193" s="1"/>
      <c r="AT193" s="4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8"/>
      <c r="BG193" s="1"/>
      <c r="BH193" s="1"/>
    </row>
    <row r="194" spans="1:60" ht="12.75" customHeight="1" x14ac:dyDescent="0.2">
      <c r="A194" s="1"/>
      <c r="B194" s="2"/>
      <c r="C194" s="3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1"/>
      <c r="V194" s="1"/>
      <c r="W194" s="1"/>
      <c r="X194" s="1"/>
      <c r="Y194" s="1"/>
      <c r="Z194" s="1"/>
      <c r="AA194" s="1"/>
      <c r="AB194" s="298"/>
      <c r="AC194" s="298"/>
      <c r="AD194" s="298"/>
      <c r="AE194" s="1"/>
      <c r="AF194" s="298"/>
      <c r="AG194" s="1"/>
      <c r="AH194" s="5"/>
      <c r="AI194" s="6"/>
      <c r="AJ194" s="7"/>
      <c r="AK194" s="1"/>
      <c r="AL194" s="1"/>
      <c r="AM194" s="1"/>
      <c r="AN194" s="1"/>
      <c r="AO194" s="1"/>
      <c r="AP194" s="1"/>
      <c r="AQ194" s="1"/>
      <c r="AR194" s="1"/>
      <c r="AS194" s="1"/>
      <c r="AT194" s="4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8"/>
      <c r="BG194" s="1"/>
      <c r="BH194" s="1"/>
    </row>
    <row r="195" spans="1:60" ht="12.75" customHeight="1" x14ac:dyDescent="0.2">
      <c r="A195" s="1"/>
      <c r="B195" s="2"/>
      <c r="C195" s="3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1"/>
      <c r="V195" s="1"/>
      <c r="W195" s="1"/>
      <c r="X195" s="1"/>
      <c r="Y195" s="1"/>
      <c r="Z195" s="1"/>
      <c r="AA195" s="1"/>
      <c r="AB195" s="298"/>
      <c r="AC195" s="298"/>
      <c r="AD195" s="298"/>
      <c r="AE195" s="1"/>
      <c r="AF195" s="298"/>
      <c r="AG195" s="1"/>
      <c r="AH195" s="5"/>
      <c r="AI195" s="6"/>
      <c r="AJ195" s="7"/>
      <c r="AK195" s="1"/>
      <c r="AL195" s="1"/>
      <c r="AM195" s="1"/>
      <c r="AN195" s="1"/>
      <c r="AO195" s="1"/>
      <c r="AP195" s="1"/>
      <c r="AQ195" s="1"/>
      <c r="AR195" s="1"/>
      <c r="AS195" s="1"/>
      <c r="AT195" s="4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8"/>
      <c r="BG195" s="1"/>
      <c r="BH195" s="1"/>
    </row>
    <row r="196" spans="1:60" ht="12.75" customHeight="1" x14ac:dyDescent="0.2">
      <c r="A196" s="1"/>
      <c r="B196" s="2"/>
      <c r="C196" s="3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1"/>
      <c r="V196" s="1"/>
      <c r="W196" s="1"/>
      <c r="X196" s="1"/>
      <c r="Y196" s="1"/>
      <c r="Z196" s="1"/>
      <c r="AA196" s="1"/>
      <c r="AB196" s="298"/>
      <c r="AC196" s="298"/>
      <c r="AD196" s="298"/>
      <c r="AE196" s="1"/>
      <c r="AF196" s="298"/>
      <c r="AG196" s="1"/>
      <c r="AH196" s="5"/>
      <c r="AI196" s="6"/>
      <c r="AJ196" s="7"/>
      <c r="AK196" s="1"/>
      <c r="AL196" s="1"/>
      <c r="AM196" s="1"/>
      <c r="AN196" s="1"/>
      <c r="AO196" s="1"/>
      <c r="AP196" s="1"/>
      <c r="AQ196" s="1"/>
      <c r="AR196" s="1"/>
      <c r="AS196" s="1"/>
      <c r="AT196" s="4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8"/>
      <c r="BG196" s="1"/>
      <c r="BH196" s="1"/>
    </row>
    <row r="197" spans="1:60" ht="12.75" customHeight="1" x14ac:dyDescent="0.2">
      <c r="A197" s="1"/>
      <c r="B197" s="2"/>
      <c r="C197" s="3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1"/>
      <c r="V197" s="1"/>
      <c r="W197" s="1"/>
      <c r="X197" s="1"/>
      <c r="Y197" s="1"/>
      <c r="Z197" s="1"/>
      <c r="AA197" s="1"/>
      <c r="AB197" s="298"/>
      <c r="AC197" s="298"/>
      <c r="AD197" s="298"/>
      <c r="AE197" s="1"/>
      <c r="AF197" s="298"/>
      <c r="AG197" s="1"/>
      <c r="AH197" s="5"/>
      <c r="AI197" s="6"/>
      <c r="AJ197" s="7"/>
      <c r="AK197" s="1"/>
      <c r="AL197" s="1"/>
      <c r="AM197" s="1"/>
      <c r="AN197" s="1"/>
      <c r="AO197" s="1"/>
      <c r="AP197" s="1"/>
      <c r="AQ197" s="1"/>
      <c r="AR197" s="1"/>
      <c r="AS197" s="1"/>
      <c r="AT197" s="4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8"/>
      <c r="BG197" s="1"/>
      <c r="BH197" s="1"/>
    </row>
    <row r="198" spans="1:60" ht="12.75" customHeight="1" x14ac:dyDescent="0.2">
      <c r="A198" s="1"/>
      <c r="B198" s="2"/>
      <c r="C198" s="3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1"/>
      <c r="V198" s="1"/>
      <c r="W198" s="1"/>
      <c r="X198" s="1"/>
      <c r="Y198" s="1"/>
      <c r="Z198" s="1"/>
      <c r="AA198" s="1"/>
      <c r="AB198" s="298"/>
      <c r="AC198" s="298"/>
      <c r="AD198" s="298"/>
      <c r="AE198" s="1"/>
      <c r="AF198" s="298"/>
      <c r="AG198" s="1"/>
      <c r="AH198" s="5"/>
      <c r="AI198" s="6"/>
      <c r="AJ198" s="7"/>
      <c r="AK198" s="1"/>
      <c r="AL198" s="1"/>
      <c r="AM198" s="1"/>
      <c r="AN198" s="1"/>
      <c r="AO198" s="1"/>
      <c r="AP198" s="1"/>
      <c r="AQ198" s="1"/>
      <c r="AR198" s="1"/>
      <c r="AS198" s="1"/>
      <c r="AT198" s="4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8"/>
      <c r="BG198" s="1"/>
      <c r="BH198" s="1"/>
    </row>
    <row r="199" spans="1:60" ht="12.75" customHeight="1" x14ac:dyDescent="0.2">
      <c r="A199" s="1"/>
      <c r="B199" s="2"/>
      <c r="C199" s="3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1"/>
      <c r="V199" s="1"/>
      <c r="W199" s="1"/>
      <c r="X199" s="1"/>
      <c r="Y199" s="1"/>
      <c r="Z199" s="1"/>
      <c r="AA199" s="1"/>
      <c r="AB199" s="298"/>
      <c r="AC199" s="298"/>
      <c r="AD199" s="298"/>
      <c r="AE199" s="1"/>
      <c r="AF199" s="298"/>
      <c r="AG199" s="1"/>
      <c r="AH199" s="5"/>
      <c r="AI199" s="6"/>
      <c r="AJ199" s="7"/>
      <c r="AK199" s="1"/>
      <c r="AL199" s="1"/>
      <c r="AM199" s="1"/>
      <c r="AN199" s="1"/>
      <c r="AO199" s="1"/>
      <c r="AP199" s="1"/>
      <c r="AQ199" s="1"/>
      <c r="AR199" s="1"/>
      <c r="AS199" s="1"/>
      <c r="AT199" s="4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8"/>
      <c r="BG199" s="1"/>
      <c r="BH199" s="1"/>
    </row>
    <row r="200" spans="1:60" ht="12.75" customHeight="1" x14ac:dyDescent="0.2">
      <c r="A200" s="1"/>
      <c r="B200" s="2"/>
      <c r="C200" s="3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1"/>
      <c r="V200" s="1"/>
      <c r="W200" s="1"/>
      <c r="X200" s="1"/>
      <c r="Y200" s="1"/>
      <c r="Z200" s="1"/>
      <c r="AA200" s="1"/>
      <c r="AB200" s="298"/>
      <c r="AC200" s="298"/>
      <c r="AD200" s="298"/>
      <c r="AE200" s="1"/>
      <c r="AF200" s="298"/>
      <c r="AG200" s="1"/>
      <c r="AH200" s="5"/>
      <c r="AI200" s="6"/>
      <c r="AJ200" s="7"/>
      <c r="AK200" s="1"/>
      <c r="AL200" s="1"/>
      <c r="AM200" s="1"/>
      <c r="AN200" s="1"/>
      <c r="AO200" s="1"/>
      <c r="AP200" s="1"/>
      <c r="AQ200" s="1"/>
      <c r="AR200" s="1"/>
      <c r="AS200" s="1"/>
      <c r="AT200" s="4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8"/>
      <c r="BG200" s="1"/>
      <c r="BH200" s="1"/>
    </row>
    <row r="201" spans="1:60" ht="12.75" customHeight="1" x14ac:dyDescent="0.2">
      <c r="A201" s="1"/>
      <c r="B201" s="2"/>
      <c r="C201" s="3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1"/>
      <c r="V201" s="1"/>
      <c r="W201" s="1"/>
      <c r="X201" s="1"/>
      <c r="Y201" s="1"/>
      <c r="Z201" s="1"/>
      <c r="AA201" s="1"/>
      <c r="AB201" s="298"/>
      <c r="AC201" s="298"/>
      <c r="AD201" s="298"/>
      <c r="AE201" s="1"/>
      <c r="AF201" s="298"/>
      <c r="AG201" s="1"/>
      <c r="AH201" s="5"/>
      <c r="AI201" s="6"/>
      <c r="AJ201" s="7"/>
      <c r="AK201" s="1"/>
      <c r="AL201" s="1"/>
      <c r="AM201" s="1"/>
      <c r="AN201" s="1"/>
      <c r="AO201" s="1"/>
      <c r="AP201" s="1"/>
      <c r="AQ201" s="1"/>
      <c r="AR201" s="1"/>
      <c r="AS201" s="1"/>
      <c r="AT201" s="4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8"/>
      <c r="BG201" s="1"/>
      <c r="BH201" s="1"/>
    </row>
    <row r="202" spans="1:60" ht="12.75" customHeight="1" x14ac:dyDescent="0.2">
      <c r="A202" s="1"/>
      <c r="B202" s="2"/>
      <c r="C202" s="3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1"/>
      <c r="V202" s="1"/>
      <c r="W202" s="1"/>
      <c r="X202" s="1"/>
      <c r="Y202" s="1"/>
      <c r="Z202" s="1"/>
      <c r="AA202" s="1"/>
      <c r="AB202" s="298"/>
      <c r="AC202" s="298"/>
      <c r="AD202" s="298"/>
      <c r="AE202" s="1"/>
      <c r="AF202" s="298"/>
      <c r="AG202" s="1"/>
      <c r="AH202" s="5"/>
      <c r="AI202" s="6"/>
      <c r="AJ202" s="7"/>
      <c r="AK202" s="1"/>
      <c r="AL202" s="1"/>
      <c r="AM202" s="1"/>
      <c r="AN202" s="1"/>
      <c r="AO202" s="1"/>
      <c r="AP202" s="1"/>
      <c r="AQ202" s="1"/>
      <c r="AR202" s="1"/>
      <c r="AS202" s="1"/>
      <c r="AT202" s="4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8"/>
      <c r="BG202" s="1"/>
      <c r="BH202" s="1"/>
    </row>
    <row r="203" spans="1:60" ht="12.75" customHeight="1" x14ac:dyDescent="0.2">
      <c r="A203" s="1"/>
      <c r="B203" s="2"/>
      <c r="C203" s="3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1"/>
      <c r="V203" s="1"/>
      <c r="W203" s="1"/>
      <c r="X203" s="1"/>
      <c r="Y203" s="1"/>
      <c r="Z203" s="1"/>
      <c r="AA203" s="1"/>
      <c r="AB203" s="298"/>
      <c r="AC203" s="298"/>
      <c r="AD203" s="298"/>
      <c r="AE203" s="1"/>
      <c r="AF203" s="298"/>
      <c r="AG203" s="1"/>
      <c r="AH203" s="5"/>
      <c r="AI203" s="6"/>
      <c r="AJ203" s="7"/>
      <c r="AK203" s="1"/>
      <c r="AL203" s="1"/>
      <c r="AM203" s="1"/>
      <c r="AN203" s="1"/>
      <c r="AO203" s="1"/>
      <c r="AP203" s="1"/>
      <c r="AQ203" s="1"/>
      <c r="AR203" s="1"/>
      <c r="AS203" s="1"/>
      <c r="AT203" s="4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8"/>
      <c r="BG203" s="1"/>
      <c r="BH203" s="1"/>
    </row>
    <row r="204" spans="1:60" ht="12.75" customHeight="1" x14ac:dyDescent="0.2">
      <c r="A204" s="1"/>
      <c r="B204" s="2"/>
      <c r="C204" s="3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1"/>
      <c r="V204" s="1"/>
      <c r="W204" s="1"/>
      <c r="X204" s="1"/>
      <c r="Y204" s="1"/>
      <c r="Z204" s="1"/>
      <c r="AA204" s="1"/>
      <c r="AB204" s="298"/>
      <c r="AC204" s="298"/>
      <c r="AD204" s="298"/>
      <c r="AE204" s="1"/>
      <c r="AF204" s="298"/>
      <c r="AG204" s="1"/>
      <c r="AH204" s="5"/>
      <c r="AI204" s="6"/>
      <c r="AJ204" s="7"/>
      <c r="AK204" s="1"/>
      <c r="AL204" s="1"/>
      <c r="AM204" s="1"/>
      <c r="AN204" s="1"/>
      <c r="AO204" s="1"/>
      <c r="AP204" s="1"/>
      <c r="AQ204" s="1"/>
      <c r="AR204" s="1"/>
      <c r="AS204" s="1"/>
      <c r="AT204" s="4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8"/>
      <c r="BG204" s="1"/>
      <c r="BH204" s="1"/>
    </row>
    <row r="205" spans="1:60" ht="12.75" customHeight="1" x14ac:dyDescent="0.2">
      <c r="A205" s="1"/>
      <c r="B205" s="2"/>
      <c r="C205" s="3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1"/>
      <c r="V205" s="1"/>
      <c r="W205" s="1"/>
      <c r="X205" s="1"/>
      <c r="Y205" s="1"/>
      <c r="Z205" s="1"/>
      <c r="AA205" s="1"/>
      <c r="AB205" s="298"/>
      <c r="AC205" s="298"/>
      <c r="AD205" s="298"/>
      <c r="AE205" s="1"/>
      <c r="AF205" s="298"/>
      <c r="AG205" s="1"/>
      <c r="AH205" s="5"/>
      <c r="AI205" s="6"/>
      <c r="AJ205" s="7"/>
      <c r="AK205" s="1"/>
      <c r="AL205" s="1"/>
      <c r="AM205" s="1"/>
      <c r="AN205" s="1"/>
      <c r="AO205" s="1"/>
      <c r="AP205" s="1"/>
      <c r="AQ205" s="1"/>
      <c r="AR205" s="1"/>
      <c r="AS205" s="1"/>
      <c r="AT205" s="4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8"/>
      <c r="BG205" s="1"/>
      <c r="BH205" s="1"/>
    </row>
    <row r="206" spans="1:60" ht="12.75" customHeight="1" x14ac:dyDescent="0.2">
      <c r="A206" s="1"/>
      <c r="B206" s="2"/>
      <c r="C206" s="3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1"/>
      <c r="V206" s="1"/>
      <c r="W206" s="1"/>
      <c r="X206" s="1"/>
      <c r="Y206" s="1"/>
      <c r="Z206" s="1"/>
      <c r="AA206" s="1"/>
      <c r="AB206" s="298"/>
      <c r="AC206" s="298"/>
      <c r="AD206" s="298"/>
      <c r="AE206" s="1"/>
      <c r="AF206" s="298"/>
      <c r="AG206" s="1"/>
      <c r="AH206" s="5"/>
      <c r="AI206" s="6"/>
      <c r="AJ206" s="7"/>
      <c r="AK206" s="1"/>
      <c r="AL206" s="1"/>
      <c r="AM206" s="1"/>
      <c r="AN206" s="1"/>
      <c r="AO206" s="1"/>
      <c r="AP206" s="1"/>
      <c r="AQ206" s="1"/>
      <c r="AR206" s="1"/>
      <c r="AS206" s="1"/>
      <c r="AT206" s="4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8"/>
      <c r="BG206" s="1"/>
      <c r="BH206" s="1"/>
    </row>
    <row r="207" spans="1:60" ht="12.75" customHeight="1" x14ac:dyDescent="0.2">
      <c r="A207" s="1"/>
      <c r="B207" s="2"/>
      <c r="C207" s="3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1"/>
      <c r="V207" s="1"/>
      <c r="W207" s="1"/>
      <c r="X207" s="1"/>
      <c r="Y207" s="1"/>
      <c r="Z207" s="1"/>
      <c r="AA207" s="1"/>
      <c r="AB207" s="298"/>
      <c r="AC207" s="298"/>
      <c r="AD207" s="298"/>
      <c r="AE207" s="1"/>
      <c r="AF207" s="298"/>
      <c r="AG207" s="1"/>
      <c r="AH207" s="5"/>
      <c r="AI207" s="6"/>
      <c r="AJ207" s="7"/>
      <c r="AK207" s="1"/>
      <c r="AL207" s="1"/>
      <c r="AM207" s="1"/>
      <c r="AN207" s="1"/>
      <c r="AO207" s="1"/>
      <c r="AP207" s="1"/>
      <c r="AQ207" s="1"/>
      <c r="AR207" s="1"/>
      <c r="AS207" s="1"/>
      <c r="AT207" s="4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8"/>
      <c r="BG207" s="1"/>
      <c r="BH207" s="1"/>
    </row>
    <row r="208" spans="1:60" ht="12.75" customHeight="1" x14ac:dyDescent="0.2">
      <c r="A208" s="1"/>
      <c r="B208" s="2"/>
      <c r="C208" s="3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1"/>
      <c r="V208" s="1"/>
      <c r="W208" s="1"/>
      <c r="X208" s="1"/>
      <c r="Y208" s="1"/>
      <c r="Z208" s="1"/>
      <c r="AA208" s="1"/>
      <c r="AB208" s="298"/>
      <c r="AC208" s="298"/>
      <c r="AD208" s="298"/>
      <c r="AE208" s="1"/>
      <c r="AF208" s="298"/>
      <c r="AG208" s="1"/>
      <c r="AH208" s="5"/>
      <c r="AI208" s="6"/>
      <c r="AJ208" s="7"/>
      <c r="AK208" s="1"/>
      <c r="AL208" s="1"/>
      <c r="AM208" s="1"/>
      <c r="AN208" s="1"/>
      <c r="AO208" s="1"/>
      <c r="AP208" s="1"/>
      <c r="AQ208" s="1"/>
      <c r="AR208" s="1"/>
      <c r="AS208" s="1"/>
      <c r="AT208" s="4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8"/>
      <c r="BG208" s="1"/>
      <c r="BH208" s="1"/>
    </row>
    <row r="209" spans="1:60" ht="12.75" customHeight="1" x14ac:dyDescent="0.2">
      <c r="A209" s="1"/>
      <c r="B209" s="2"/>
      <c r="C209" s="3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1"/>
      <c r="V209" s="1"/>
      <c r="W209" s="1"/>
      <c r="X209" s="1"/>
      <c r="Y209" s="1"/>
      <c r="Z209" s="1"/>
      <c r="AA209" s="1"/>
      <c r="AB209" s="298"/>
      <c r="AC209" s="298"/>
      <c r="AD209" s="298"/>
      <c r="AE209" s="1"/>
      <c r="AF209" s="298"/>
      <c r="AG209" s="1"/>
      <c r="AH209" s="5"/>
      <c r="AI209" s="6"/>
      <c r="AJ209" s="7"/>
      <c r="AK209" s="1"/>
      <c r="AL209" s="1"/>
      <c r="AM209" s="1"/>
      <c r="AN209" s="1"/>
      <c r="AO209" s="1"/>
      <c r="AP209" s="1"/>
      <c r="AQ209" s="1"/>
      <c r="AR209" s="1"/>
      <c r="AS209" s="1"/>
      <c r="AT209" s="4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8"/>
      <c r="BG209" s="1"/>
      <c r="BH209" s="1"/>
    </row>
    <row r="210" spans="1:60" ht="12.75" customHeight="1" x14ac:dyDescent="0.2">
      <c r="A210" s="1"/>
      <c r="B210" s="2"/>
      <c r="C210" s="3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1"/>
      <c r="V210" s="1"/>
      <c r="W210" s="1"/>
      <c r="X210" s="1"/>
      <c r="Y210" s="1"/>
      <c r="Z210" s="1"/>
      <c r="AA210" s="1"/>
      <c r="AB210" s="298"/>
      <c r="AC210" s="298"/>
      <c r="AD210" s="298"/>
      <c r="AE210" s="1"/>
      <c r="AF210" s="298"/>
      <c r="AG210" s="1"/>
      <c r="AH210" s="5"/>
      <c r="AI210" s="6"/>
      <c r="AJ210" s="7"/>
      <c r="AK210" s="1"/>
      <c r="AL210" s="1"/>
      <c r="AM210" s="1"/>
      <c r="AN210" s="1"/>
      <c r="AO210" s="1"/>
      <c r="AP210" s="1"/>
      <c r="AQ210" s="1"/>
      <c r="AR210" s="1"/>
      <c r="AS210" s="1"/>
      <c r="AT210" s="4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8"/>
      <c r="BG210" s="1"/>
      <c r="BH210" s="1"/>
    </row>
    <row r="211" spans="1:60" ht="12.75" customHeight="1" x14ac:dyDescent="0.2">
      <c r="A211" s="1"/>
      <c r="B211" s="2"/>
      <c r="C211" s="3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1"/>
      <c r="V211" s="1"/>
      <c r="W211" s="1"/>
      <c r="X211" s="1"/>
      <c r="Y211" s="1"/>
      <c r="Z211" s="1"/>
      <c r="AA211" s="1"/>
      <c r="AB211" s="298"/>
      <c r="AC211" s="298"/>
      <c r="AD211" s="298"/>
      <c r="AE211" s="1"/>
      <c r="AF211" s="298"/>
      <c r="AG211" s="1"/>
      <c r="AH211" s="5"/>
      <c r="AI211" s="6"/>
      <c r="AJ211" s="7"/>
      <c r="AK211" s="1"/>
      <c r="AL211" s="1"/>
      <c r="AM211" s="1"/>
      <c r="AN211" s="1"/>
      <c r="AO211" s="1"/>
      <c r="AP211" s="1"/>
      <c r="AQ211" s="1"/>
      <c r="AR211" s="1"/>
      <c r="AS211" s="1"/>
      <c r="AT211" s="4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8"/>
      <c r="BG211" s="1"/>
      <c r="BH211" s="1"/>
    </row>
    <row r="212" spans="1:60" ht="12.75" customHeight="1" x14ac:dyDescent="0.2">
      <c r="A212" s="1"/>
      <c r="B212" s="2"/>
      <c r="C212" s="3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1"/>
      <c r="V212" s="1"/>
      <c r="W212" s="1"/>
      <c r="X212" s="1"/>
      <c r="Y212" s="1"/>
      <c r="Z212" s="1"/>
      <c r="AA212" s="1"/>
      <c r="AB212" s="298"/>
      <c r="AC212" s="298"/>
      <c r="AD212" s="298"/>
      <c r="AE212" s="1"/>
      <c r="AF212" s="298"/>
      <c r="AG212" s="1"/>
      <c r="AH212" s="5"/>
      <c r="AI212" s="6"/>
      <c r="AJ212" s="7"/>
      <c r="AK212" s="1"/>
      <c r="AL212" s="1"/>
      <c r="AM212" s="1"/>
      <c r="AN212" s="1"/>
      <c r="AO212" s="1"/>
      <c r="AP212" s="1"/>
      <c r="AQ212" s="1"/>
      <c r="AR212" s="1"/>
      <c r="AS212" s="1"/>
      <c r="AT212" s="4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8"/>
      <c r="BG212" s="1"/>
      <c r="BH212" s="1"/>
    </row>
    <row r="213" spans="1:60" ht="12.75" customHeight="1" x14ac:dyDescent="0.2">
      <c r="A213" s="1"/>
      <c r="B213" s="2"/>
      <c r="C213" s="3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1"/>
      <c r="V213" s="1"/>
      <c r="W213" s="1"/>
      <c r="X213" s="1"/>
      <c r="Y213" s="1"/>
      <c r="Z213" s="1"/>
      <c r="AA213" s="1"/>
      <c r="AB213" s="298"/>
      <c r="AC213" s="298"/>
      <c r="AD213" s="298"/>
      <c r="AE213" s="1"/>
      <c r="AF213" s="298"/>
      <c r="AG213" s="1"/>
      <c r="AH213" s="5"/>
      <c r="AI213" s="6"/>
      <c r="AJ213" s="7"/>
      <c r="AK213" s="1"/>
      <c r="AL213" s="1"/>
      <c r="AM213" s="1"/>
      <c r="AN213" s="1"/>
      <c r="AO213" s="1"/>
      <c r="AP213" s="1"/>
      <c r="AQ213" s="1"/>
      <c r="AR213" s="1"/>
      <c r="AS213" s="1"/>
      <c r="AT213" s="4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8"/>
      <c r="BG213" s="1"/>
      <c r="BH213" s="1"/>
    </row>
    <row r="214" spans="1:60" ht="12.75" customHeight="1" x14ac:dyDescent="0.2">
      <c r="A214" s="1"/>
      <c r="B214" s="2"/>
      <c r="C214" s="3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1"/>
      <c r="V214" s="1"/>
      <c r="W214" s="1"/>
      <c r="X214" s="1"/>
      <c r="Y214" s="1"/>
      <c r="Z214" s="1"/>
      <c r="AA214" s="1"/>
      <c r="AB214" s="298"/>
      <c r="AC214" s="298"/>
      <c r="AD214" s="298"/>
      <c r="AE214" s="1"/>
      <c r="AF214" s="298"/>
      <c r="AG214" s="1"/>
      <c r="AH214" s="5"/>
      <c r="AI214" s="6"/>
      <c r="AJ214" s="7"/>
      <c r="AK214" s="1"/>
      <c r="AL214" s="1"/>
      <c r="AM214" s="1"/>
      <c r="AN214" s="1"/>
      <c r="AO214" s="1"/>
      <c r="AP214" s="1"/>
      <c r="AQ214" s="1"/>
      <c r="AR214" s="1"/>
      <c r="AS214" s="1"/>
      <c r="AT214" s="4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8"/>
      <c r="BG214" s="1"/>
      <c r="BH214" s="1"/>
    </row>
    <row r="215" spans="1:60" ht="12.75" customHeight="1" x14ac:dyDescent="0.2">
      <c r="A215" s="1"/>
      <c r="B215" s="2"/>
      <c r="C215" s="3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1"/>
      <c r="V215" s="1"/>
      <c r="W215" s="1"/>
      <c r="X215" s="1"/>
      <c r="Y215" s="1"/>
      <c r="Z215" s="1"/>
      <c r="AA215" s="1"/>
      <c r="AB215" s="298"/>
      <c r="AC215" s="298"/>
      <c r="AD215" s="298"/>
      <c r="AE215" s="1"/>
      <c r="AF215" s="298"/>
      <c r="AG215" s="1"/>
      <c r="AH215" s="5"/>
      <c r="AI215" s="6"/>
      <c r="AJ215" s="7"/>
      <c r="AK215" s="1"/>
      <c r="AL215" s="1"/>
      <c r="AM215" s="1"/>
      <c r="AN215" s="1"/>
      <c r="AO215" s="1"/>
      <c r="AP215" s="1"/>
      <c r="AQ215" s="1"/>
      <c r="AR215" s="1"/>
      <c r="AS215" s="1"/>
      <c r="AT215" s="4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8"/>
      <c r="BG215" s="1"/>
      <c r="BH215" s="1"/>
    </row>
    <row r="216" spans="1:60" ht="12.75" customHeight="1" x14ac:dyDescent="0.2">
      <c r="A216" s="1"/>
      <c r="B216" s="2"/>
      <c r="C216" s="3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1"/>
      <c r="V216" s="1"/>
      <c r="W216" s="1"/>
      <c r="X216" s="1"/>
      <c r="Y216" s="1"/>
      <c r="Z216" s="1"/>
      <c r="AA216" s="1"/>
      <c r="AB216" s="298"/>
      <c r="AC216" s="298"/>
      <c r="AD216" s="298"/>
      <c r="AE216" s="1"/>
      <c r="AF216" s="298"/>
      <c r="AG216" s="1"/>
      <c r="AH216" s="5"/>
      <c r="AI216" s="6"/>
      <c r="AJ216" s="7"/>
      <c r="AK216" s="1"/>
      <c r="AL216" s="1"/>
      <c r="AM216" s="1"/>
      <c r="AN216" s="1"/>
      <c r="AO216" s="1"/>
      <c r="AP216" s="1"/>
      <c r="AQ216" s="1"/>
      <c r="AR216" s="1"/>
      <c r="AS216" s="1"/>
      <c r="AT216" s="4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8"/>
      <c r="BG216" s="1"/>
      <c r="BH216" s="1"/>
    </row>
    <row r="217" spans="1:60" ht="12.75" customHeight="1" x14ac:dyDescent="0.2">
      <c r="A217" s="1"/>
      <c r="B217" s="2"/>
      <c r="C217" s="3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1"/>
      <c r="V217" s="1"/>
      <c r="W217" s="1"/>
      <c r="X217" s="1"/>
      <c r="Y217" s="1"/>
      <c r="Z217" s="1"/>
      <c r="AA217" s="1"/>
      <c r="AB217" s="298"/>
      <c r="AC217" s="298"/>
      <c r="AD217" s="298"/>
      <c r="AE217" s="1"/>
      <c r="AF217" s="298"/>
      <c r="AG217" s="1"/>
      <c r="AH217" s="5"/>
      <c r="AI217" s="6"/>
      <c r="AJ217" s="7"/>
      <c r="AK217" s="1"/>
      <c r="AL217" s="1"/>
      <c r="AM217" s="1"/>
      <c r="AN217" s="1"/>
      <c r="AO217" s="1"/>
      <c r="AP217" s="1"/>
      <c r="AQ217" s="1"/>
      <c r="AR217" s="1"/>
      <c r="AS217" s="1"/>
      <c r="AT217" s="4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8"/>
      <c r="BG217" s="1"/>
      <c r="BH217" s="1"/>
    </row>
    <row r="218" spans="1:60" ht="12.75" customHeight="1" x14ac:dyDescent="0.2">
      <c r="A218" s="1"/>
      <c r="B218" s="2"/>
      <c r="C218" s="3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1"/>
      <c r="V218" s="1"/>
      <c r="W218" s="1"/>
      <c r="X218" s="1"/>
      <c r="Y218" s="1"/>
      <c r="Z218" s="1"/>
      <c r="AA218" s="1"/>
      <c r="AB218" s="298"/>
      <c r="AC218" s="298"/>
      <c r="AD218" s="298"/>
      <c r="AE218" s="1"/>
      <c r="AF218" s="298"/>
      <c r="AG218" s="1"/>
      <c r="AH218" s="5"/>
      <c r="AI218" s="6"/>
      <c r="AJ218" s="7"/>
      <c r="AK218" s="1"/>
      <c r="AL218" s="1"/>
      <c r="AM218" s="1"/>
      <c r="AN218" s="1"/>
      <c r="AO218" s="1"/>
      <c r="AP218" s="1"/>
      <c r="AQ218" s="1"/>
      <c r="AR218" s="1"/>
      <c r="AS218" s="1"/>
      <c r="AT218" s="4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8"/>
      <c r="BG218" s="1"/>
      <c r="BH218" s="1"/>
    </row>
    <row r="219" spans="1:60" ht="12.75" customHeight="1" x14ac:dyDescent="0.2">
      <c r="A219" s="1"/>
      <c r="B219" s="2"/>
      <c r="C219" s="3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1"/>
      <c r="V219" s="1"/>
      <c r="W219" s="1"/>
      <c r="X219" s="1"/>
      <c r="Y219" s="1"/>
      <c r="Z219" s="1"/>
      <c r="AA219" s="1"/>
      <c r="AB219" s="298"/>
      <c r="AC219" s="298"/>
      <c r="AD219" s="298"/>
      <c r="AE219" s="1"/>
      <c r="AF219" s="298"/>
      <c r="AG219" s="1"/>
      <c r="AH219" s="5"/>
      <c r="AI219" s="6"/>
      <c r="AJ219" s="7"/>
      <c r="AK219" s="1"/>
      <c r="AL219" s="1"/>
      <c r="AM219" s="1"/>
      <c r="AN219" s="1"/>
      <c r="AO219" s="1"/>
      <c r="AP219" s="1"/>
      <c r="AQ219" s="1"/>
      <c r="AR219" s="1"/>
      <c r="AS219" s="1"/>
      <c r="AT219" s="4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8"/>
      <c r="BG219" s="1"/>
      <c r="BH219" s="1"/>
    </row>
    <row r="220" spans="1:60" ht="12.75" customHeight="1" x14ac:dyDescent="0.2">
      <c r="A220" s="1"/>
      <c r="B220" s="2"/>
      <c r="C220" s="3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1"/>
      <c r="V220" s="1"/>
      <c r="W220" s="1"/>
      <c r="X220" s="1"/>
      <c r="Y220" s="1"/>
      <c r="Z220" s="1"/>
      <c r="AA220" s="1"/>
      <c r="AB220" s="298"/>
      <c r="AC220" s="298"/>
      <c r="AD220" s="298"/>
      <c r="AE220" s="1"/>
      <c r="AF220" s="298"/>
      <c r="AG220" s="1"/>
      <c r="AH220" s="5"/>
      <c r="AI220" s="6"/>
      <c r="AJ220" s="7"/>
      <c r="AK220" s="1"/>
      <c r="AL220" s="1"/>
      <c r="AM220" s="1"/>
      <c r="AN220" s="1"/>
      <c r="AO220" s="1"/>
      <c r="AP220" s="1"/>
      <c r="AQ220" s="1"/>
      <c r="AR220" s="1"/>
      <c r="AS220" s="1"/>
      <c r="AT220" s="4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8"/>
      <c r="BG220" s="1"/>
      <c r="BH220" s="1"/>
    </row>
    <row r="221" spans="1:60" ht="12.75" customHeight="1" x14ac:dyDescent="0.2">
      <c r="A221" s="1"/>
      <c r="B221" s="2"/>
      <c r="C221" s="3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1"/>
      <c r="V221" s="1"/>
      <c r="W221" s="1"/>
      <c r="X221" s="1"/>
      <c r="Y221" s="1"/>
      <c r="Z221" s="1"/>
      <c r="AA221" s="1"/>
      <c r="AB221" s="298"/>
      <c r="AC221" s="298"/>
      <c r="AD221" s="298"/>
      <c r="AE221" s="1"/>
      <c r="AF221" s="298"/>
      <c r="AG221" s="1"/>
      <c r="AH221" s="5"/>
      <c r="AI221" s="6"/>
      <c r="AJ221" s="7"/>
      <c r="AK221" s="1"/>
      <c r="AL221" s="1"/>
      <c r="AM221" s="1"/>
      <c r="AN221" s="1"/>
      <c r="AO221" s="1"/>
      <c r="AP221" s="1"/>
      <c r="AQ221" s="1"/>
      <c r="AR221" s="1"/>
      <c r="AS221" s="1"/>
      <c r="AT221" s="4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8"/>
      <c r="BG221" s="1"/>
      <c r="BH221" s="1"/>
    </row>
    <row r="222" spans="1:60" ht="12.75" customHeight="1" x14ac:dyDescent="0.2">
      <c r="A222" s="1"/>
      <c r="B222" s="2"/>
      <c r="C222" s="3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1"/>
      <c r="V222" s="1"/>
      <c r="W222" s="1"/>
      <c r="X222" s="1"/>
      <c r="Y222" s="1"/>
      <c r="Z222" s="1"/>
      <c r="AA222" s="1"/>
      <c r="AB222" s="298"/>
      <c r="AC222" s="298"/>
      <c r="AD222" s="298"/>
      <c r="AE222" s="1"/>
      <c r="AF222" s="298"/>
      <c r="AG222" s="1"/>
      <c r="AH222" s="5"/>
      <c r="AI222" s="6"/>
      <c r="AJ222" s="7"/>
      <c r="AK222" s="1"/>
      <c r="AL222" s="1"/>
      <c r="AM222" s="1"/>
      <c r="AN222" s="1"/>
      <c r="AO222" s="1"/>
      <c r="AP222" s="1"/>
      <c r="AQ222" s="1"/>
      <c r="AR222" s="1"/>
      <c r="AS222" s="1"/>
      <c r="AT222" s="4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8"/>
      <c r="BG222" s="1"/>
      <c r="BH222" s="1"/>
    </row>
    <row r="223" spans="1:60" ht="12.75" customHeight="1" x14ac:dyDescent="0.2">
      <c r="A223" s="1"/>
      <c r="B223" s="2"/>
      <c r="C223" s="3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1"/>
      <c r="V223" s="1"/>
      <c r="W223" s="1"/>
      <c r="X223" s="1"/>
      <c r="Y223" s="1"/>
      <c r="Z223" s="1"/>
      <c r="AA223" s="1"/>
      <c r="AB223" s="298"/>
      <c r="AC223" s="298"/>
      <c r="AD223" s="298"/>
      <c r="AE223" s="1"/>
      <c r="AF223" s="298"/>
      <c r="AG223" s="1"/>
      <c r="AH223" s="5"/>
      <c r="AI223" s="6"/>
      <c r="AJ223" s="7"/>
      <c r="AK223" s="1"/>
      <c r="AL223" s="1"/>
      <c r="AM223" s="1"/>
      <c r="AN223" s="1"/>
      <c r="AO223" s="1"/>
      <c r="AP223" s="1"/>
      <c r="AQ223" s="1"/>
      <c r="AR223" s="1"/>
      <c r="AS223" s="1"/>
      <c r="AT223" s="4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8"/>
      <c r="BG223" s="1"/>
      <c r="BH223" s="1"/>
    </row>
    <row r="224" spans="1:60" ht="12.75" customHeight="1" x14ac:dyDescent="0.2">
      <c r="A224" s="1"/>
      <c r="B224" s="2"/>
      <c r="C224" s="3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1"/>
      <c r="V224" s="1"/>
      <c r="W224" s="1"/>
      <c r="X224" s="1"/>
      <c r="Y224" s="1"/>
      <c r="Z224" s="1"/>
      <c r="AA224" s="1"/>
      <c r="AB224" s="298"/>
      <c r="AC224" s="298"/>
      <c r="AD224" s="298"/>
      <c r="AE224" s="1"/>
      <c r="AF224" s="298"/>
      <c r="AG224" s="1"/>
      <c r="AH224" s="5"/>
      <c r="AI224" s="6"/>
      <c r="AJ224" s="7"/>
      <c r="AK224" s="1"/>
      <c r="AL224" s="1"/>
      <c r="AM224" s="1"/>
      <c r="AN224" s="1"/>
      <c r="AO224" s="1"/>
      <c r="AP224" s="1"/>
      <c r="AQ224" s="1"/>
      <c r="AR224" s="1"/>
      <c r="AS224" s="1"/>
      <c r="AT224" s="4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8"/>
      <c r="BG224" s="1"/>
      <c r="BH224" s="1"/>
    </row>
    <row r="225" spans="1:60" ht="12.75" customHeight="1" x14ac:dyDescent="0.2">
      <c r="A225" s="1"/>
      <c r="B225" s="2"/>
      <c r="C225" s="3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1"/>
      <c r="V225" s="1"/>
      <c r="W225" s="1"/>
      <c r="X225" s="1"/>
      <c r="Y225" s="1"/>
      <c r="Z225" s="1"/>
      <c r="AA225" s="1"/>
      <c r="AB225" s="298"/>
      <c r="AC225" s="298"/>
      <c r="AD225" s="298"/>
      <c r="AE225" s="1"/>
      <c r="AF225" s="298"/>
      <c r="AG225" s="1"/>
      <c r="AH225" s="5"/>
      <c r="AI225" s="6"/>
      <c r="AJ225" s="7"/>
      <c r="AK225" s="1"/>
      <c r="AL225" s="1"/>
      <c r="AM225" s="1"/>
      <c r="AN225" s="1"/>
      <c r="AO225" s="1"/>
      <c r="AP225" s="1"/>
      <c r="AQ225" s="1"/>
      <c r="AR225" s="1"/>
      <c r="AS225" s="1"/>
      <c r="AT225" s="4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8"/>
      <c r="BG225" s="1"/>
      <c r="BH225" s="1"/>
    </row>
    <row r="226" spans="1:60" ht="12.75" customHeight="1" x14ac:dyDescent="0.2">
      <c r="A226" s="1"/>
      <c r="B226" s="2"/>
      <c r="C226" s="3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1"/>
      <c r="V226" s="1"/>
      <c r="W226" s="1"/>
      <c r="X226" s="1"/>
      <c r="Y226" s="1"/>
      <c r="Z226" s="1"/>
      <c r="AA226" s="1"/>
      <c r="AB226" s="298"/>
      <c r="AC226" s="298"/>
      <c r="AD226" s="298"/>
      <c r="AE226" s="1"/>
      <c r="AF226" s="298"/>
      <c r="AG226" s="1"/>
      <c r="AH226" s="5"/>
      <c r="AI226" s="6"/>
      <c r="AJ226" s="7"/>
      <c r="AK226" s="1"/>
      <c r="AL226" s="1"/>
      <c r="AM226" s="1"/>
      <c r="AN226" s="1"/>
      <c r="AO226" s="1"/>
      <c r="AP226" s="1"/>
      <c r="AQ226" s="1"/>
      <c r="AR226" s="1"/>
      <c r="AS226" s="1"/>
      <c r="AT226" s="4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8"/>
      <c r="BG226" s="1"/>
      <c r="BH226" s="1"/>
    </row>
    <row r="227" spans="1:60" ht="12.75" customHeight="1" x14ac:dyDescent="0.2">
      <c r="A227" s="1"/>
      <c r="B227" s="2"/>
      <c r="C227" s="3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1"/>
      <c r="V227" s="1"/>
      <c r="W227" s="1"/>
      <c r="X227" s="1"/>
      <c r="Y227" s="1"/>
      <c r="Z227" s="1"/>
      <c r="AA227" s="1"/>
      <c r="AB227" s="298"/>
      <c r="AC227" s="298"/>
      <c r="AD227" s="298"/>
      <c r="AE227" s="1"/>
      <c r="AF227" s="298"/>
      <c r="AG227" s="1"/>
      <c r="AH227" s="5"/>
      <c r="AI227" s="6"/>
      <c r="AJ227" s="7"/>
      <c r="AK227" s="1"/>
      <c r="AL227" s="1"/>
      <c r="AM227" s="1"/>
      <c r="AN227" s="1"/>
      <c r="AO227" s="1"/>
      <c r="AP227" s="1"/>
      <c r="AQ227" s="1"/>
      <c r="AR227" s="1"/>
      <c r="AS227" s="1"/>
      <c r="AT227" s="4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8"/>
      <c r="BG227" s="1"/>
      <c r="BH227" s="1"/>
    </row>
    <row r="228" spans="1:60" ht="12.75" customHeight="1" x14ac:dyDescent="0.2">
      <c r="A228" s="1"/>
      <c r="B228" s="2"/>
      <c r="C228" s="3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1"/>
      <c r="V228" s="1"/>
      <c r="W228" s="1"/>
      <c r="X228" s="1"/>
      <c r="Y228" s="1"/>
      <c r="Z228" s="1"/>
      <c r="AA228" s="1"/>
      <c r="AB228" s="298"/>
      <c r="AC228" s="298"/>
      <c r="AD228" s="298"/>
      <c r="AE228" s="1"/>
      <c r="AF228" s="298"/>
      <c r="AG228" s="1"/>
      <c r="AH228" s="5"/>
      <c r="AI228" s="6"/>
      <c r="AJ228" s="7"/>
      <c r="AK228" s="1"/>
      <c r="AL228" s="1"/>
      <c r="AM228" s="1"/>
      <c r="AN228" s="1"/>
      <c r="AO228" s="1"/>
      <c r="AP228" s="1"/>
      <c r="AQ228" s="1"/>
      <c r="AR228" s="1"/>
      <c r="AS228" s="1"/>
      <c r="AT228" s="4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8"/>
      <c r="BG228" s="1"/>
      <c r="BH228" s="1"/>
    </row>
    <row r="229" spans="1:60" ht="12.75" customHeight="1" x14ac:dyDescent="0.2">
      <c r="A229" s="1"/>
      <c r="B229" s="2"/>
      <c r="C229" s="3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1"/>
      <c r="V229" s="1"/>
      <c r="W229" s="1"/>
      <c r="X229" s="1"/>
      <c r="Y229" s="1"/>
      <c r="Z229" s="1"/>
      <c r="AA229" s="1"/>
      <c r="AB229" s="298"/>
      <c r="AC229" s="298"/>
      <c r="AD229" s="298"/>
      <c r="AE229" s="1"/>
      <c r="AF229" s="298"/>
      <c r="AG229" s="1"/>
      <c r="AH229" s="5"/>
      <c r="AI229" s="6"/>
      <c r="AJ229" s="7"/>
      <c r="AK229" s="1"/>
      <c r="AL229" s="1"/>
      <c r="AM229" s="1"/>
      <c r="AN229" s="1"/>
      <c r="AO229" s="1"/>
      <c r="AP229" s="1"/>
      <c r="AQ229" s="1"/>
      <c r="AR229" s="1"/>
      <c r="AS229" s="1"/>
      <c r="AT229" s="4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8"/>
      <c r="BG229" s="1"/>
      <c r="BH229" s="1"/>
    </row>
    <row r="230" spans="1:60" ht="12.75" customHeight="1" x14ac:dyDescent="0.2">
      <c r="A230" s="1"/>
      <c r="B230" s="2"/>
      <c r="C230" s="3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1"/>
      <c r="V230" s="1"/>
      <c r="W230" s="1"/>
      <c r="X230" s="1"/>
      <c r="Y230" s="1"/>
      <c r="Z230" s="1"/>
      <c r="AA230" s="1"/>
      <c r="AB230" s="298"/>
      <c r="AC230" s="298"/>
      <c r="AD230" s="298"/>
      <c r="AE230" s="1"/>
      <c r="AF230" s="298"/>
      <c r="AG230" s="1"/>
      <c r="AH230" s="5"/>
      <c r="AI230" s="6"/>
      <c r="AJ230" s="7"/>
      <c r="AK230" s="1"/>
      <c r="AL230" s="1"/>
      <c r="AM230" s="1"/>
      <c r="AN230" s="1"/>
      <c r="AO230" s="1"/>
      <c r="AP230" s="1"/>
      <c r="AQ230" s="1"/>
      <c r="AR230" s="1"/>
      <c r="AS230" s="1"/>
      <c r="AT230" s="4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8"/>
      <c r="BG230" s="1"/>
      <c r="BH230" s="1"/>
    </row>
    <row r="231" spans="1:60" ht="12.75" customHeight="1" x14ac:dyDescent="0.2">
      <c r="A231" s="1"/>
      <c r="B231" s="2"/>
      <c r="C231" s="3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1"/>
      <c r="V231" s="1"/>
      <c r="W231" s="1"/>
      <c r="X231" s="1"/>
      <c r="Y231" s="1"/>
      <c r="Z231" s="1"/>
      <c r="AA231" s="1"/>
      <c r="AB231" s="298"/>
      <c r="AC231" s="298"/>
      <c r="AD231" s="298"/>
      <c r="AE231" s="1"/>
      <c r="AF231" s="298"/>
      <c r="AG231" s="1"/>
      <c r="AH231" s="5"/>
      <c r="AI231" s="6"/>
      <c r="AJ231" s="7"/>
      <c r="AK231" s="1"/>
      <c r="AL231" s="1"/>
      <c r="AM231" s="1"/>
      <c r="AN231" s="1"/>
      <c r="AO231" s="1"/>
      <c r="AP231" s="1"/>
      <c r="AQ231" s="1"/>
      <c r="AR231" s="1"/>
      <c r="AS231" s="1"/>
      <c r="AT231" s="4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8"/>
      <c r="BG231" s="1"/>
      <c r="BH231" s="1"/>
    </row>
    <row r="232" spans="1:60" ht="12.75" customHeight="1" x14ac:dyDescent="0.2">
      <c r="A232" s="1"/>
      <c r="B232" s="2"/>
      <c r="C232" s="3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1"/>
      <c r="V232" s="1"/>
      <c r="W232" s="1"/>
      <c r="X232" s="1"/>
      <c r="Y232" s="1"/>
      <c r="Z232" s="1"/>
      <c r="AA232" s="1"/>
      <c r="AB232" s="298"/>
      <c r="AC232" s="298"/>
      <c r="AD232" s="298"/>
      <c r="AE232" s="1"/>
      <c r="AF232" s="298"/>
      <c r="AG232" s="1"/>
      <c r="AH232" s="5"/>
      <c r="AI232" s="6"/>
      <c r="AJ232" s="7"/>
      <c r="AK232" s="1"/>
      <c r="AL232" s="1"/>
      <c r="AM232" s="1"/>
      <c r="AN232" s="1"/>
      <c r="AO232" s="1"/>
      <c r="AP232" s="1"/>
      <c r="AQ232" s="1"/>
      <c r="AR232" s="1"/>
      <c r="AS232" s="1"/>
      <c r="AT232" s="4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8"/>
      <c r="BG232" s="1"/>
      <c r="BH232" s="1"/>
    </row>
    <row r="233" spans="1:60" ht="12.75" customHeight="1" x14ac:dyDescent="0.2">
      <c r="A233" s="1"/>
      <c r="B233" s="2"/>
      <c r="C233" s="3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1"/>
      <c r="V233" s="1"/>
      <c r="W233" s="1"/>
      <c r="X233" s="1"/>
      <c r="Y233" s="1"/>
      <c r="Z233" s="1"/>
      <c r="AA233" s="1"/>
      <c r="AB233" s="298"/>
      <c r="AC233" s="298"/>
      <c r="AD233" s="298"/>
      <c r="AE233" s="1"/>
      <c r="AF233" s="298"/>
      <c r="AG233" s="1"/>
      <c r="AH233" s="5"/>
      <c r="AI233" s="6"/>
      <c r="AJ233" s="7"/>
      <c r="AK233" s="1"/>
      <c r="AL233" s="1"/>
      <c r="AM233" s="1"/>
      <c r="AN233" s="1"/>
      <c r="AO233" s="1"/>
      <c r="AP233" s="1"/>
      <c r="AQ233" s="1"/>
      <c r="AR233" s="1"/>
      <c r="AS233" s="1"/>
      <c r="AT233" s="4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8"/>
      <c r="BG233" s="1"/>
      <c r="BH233" s="1"/>
    </row>
    <row r="234" spans="1:60" ht="12.75" customHeight="1" x14ac:dyDescent="0.2">
      <c r="A234" s="1"/>
      <c r="B234" s="2"/>
      <c r="C234" s="3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1"/>
      <c r="V234" s="1"/>
      <c r="W234" s="1"/>
      <c r="X234" s="1"/>
      <c r="Y234" s="1"/>
      <c r="Z234" s="1"/>
      <c r="AA234" s="1"/>
      <c r="AB234" s="298"/>
      <c r="AC234" s="298"/>
      <c r="AD234" s="298"/>
      <c r="AE234" s="1"/>
      <c r="AF234" s="298"/>
      <c r="AG234" s="1"/>
      <c r="AH234" s="5"/>
      <c r="AI234" s="6"/>
      <c r="AJ234" s="7"/>
      <c r="AK234" s="1"/>
      <c r="AL234" s="1"/>
      <c r="AM234" s="1"/>
      <c r="AN234" s="1"/>
      <c r="AO234" s="1"/>
      <c r="AP234" s="1"/>
      <c r="AQ234" s="1"/>
      <c r="AR234" s="1"/>
      <c r="AS234" s="1"/>
      <c r="AT234" s="4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8"/>
      <c r="BG234" s="1"/>
      <c r="BH234" s="1"/>
    </row>
    <row r="235" spans="1:60" ht="12.75" customHeight="1" x14ac:dyDescent="0.2">
      <c r="A235" s="1"/>
      <c r="B235" s="2"/>
      <c r="C235" s="3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1"/>
      <c r="V235" s="1"/>
      <c r="W235" s="1"/>
      <c r="X235" s="1"/>
      <c r="Y235" s="1"/>
      <c r="Z235" s="1"/>
      <c r="AA235" s="1"/>
      <c r="AB235" s="298"/>
      <c r="AC235" s="298"/>
      <c r="AD235" s="298"/>
      <c r="AE235" s="1"/>
      <c r="AF235" s="298"/>
      <c r="AG235" s="1"/>
      <c r="AH235" s="5"/>
      <c r="AI235" s="6"/>
      <c r="AJ235" s="7"/>
      <c r="AK235" s="1"/>
      <c r="AL235" s="1"/>
      <c r="AM235" s="1"/>
      <c r="AN235" s="1"/>
      <c r="AO235" s="1"/>
      <c r="AP235" s="1"/>
      <c r="AQ235" s="1"/>
      <c r="AR235" s="1"/>
      <c r="AS235" s="1"/>
      <c r="AT235" s="4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8"/>
      <c r="BG235" s="1"/>
      <c r="BH235" s="1"/>
    </row>
    <row r="236" spans="1:60" ht="12.75" customHeight="1" x14ac:dyDescent="0.2">
      <c r="A236" s="1"/>
      <c r="B236" s="2"/>
      <c r="C236" s="3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1"/>
      <c r="V236" s="1"/>
      <c r="W236" s="1"/>
      <c r="X236" s="1"/>
      <c r="Y236" s="1"/>
      <c r="Z236" s="1"/>
      <c r="AA236" s="1"/>
      <c r="AB236" s="298"/>
      <c r="AC236" s="298"/>
      <c r="AD236" s="298"/>
      <c r="AE236" s="1"/>
      <c r="AF236" s="298"/>
      <c r="AG236" s="1"/>
      <c r="AH236" s="5"/>
      <c r="AI236" s="6"/>
      <c r="AJ236" s="7"/>
      <c r="AK236" s="1"/>
      <c r="AL236" s="1"/>
      <c r="AM236" s="1"/>
      <c r="AN236" s="1"/>
      <c r="AO236" s="1"/>
      <c r="AP236" s="1"/>
      <c r="AQ236" s="1"/>
      <c r="AR236" s="1"/>
      <c r="AS236" s="1"/>
      <c r="AT236" s="4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8"/>
      <c r="BG236" s="1"/>
      <c r="BH236" s="1"/>
    </row>
    <row r="237" spans="1:60" ht="12.75" customHeight="1" x14ac:dyDescent="0.2">
      <c r="A237" s="1"/>
      <c r="B237" s="2"/>
      <c r="C237" s="3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1"/>
      <c r="V237" s="1"/>
      <c r="W237" s="1"/>
      <c r="X237" s="1"/>
      <c r="Y237" s="1"/>
      <c r="Z237" s="1"/>
      <c r="AA237" s="1"/>
      <c r="AB237" s="298"/>
      <c r="AC237" s="298"/>
      <c r="AD237" s="298"/>
      <c r="AE237" s="1"/>
      <c r="AF237" s="298"/>
      <c r="AG237" s="1"/>
      <c r="AH237" s="5"/>
      <c r="AI237" s="6"/>
      <c r="AJ237" s="7"/>
      <c r="AK237" s="1"/>
      <c r="AL237" s="1"/>
      <c r="AM237" s="1"/>
      <c r="AN237" s="1"/>
      <c r="AO237" s="1"/>
      <c r="AP237" s="1"/>
      <c r="AQ237" s="1"/>
      <c r="AR237" s="1"/>
      <c r="AS237" s="1"/>
      <c r="AT237" s="4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8"/>
      <c r="BG237" s="1"/>
      <c r="BH237" s="1"/>
    </row>
    <row r="238" spans="1:60" ht="12.75" customHeight="1" x14ac:dyDescent="0.2">
      <c r="A238" s="1"/>
      <c r="B238" s="2"/>
      <c r="C238" s="3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1"/>
      <c r="V238" s="1"/>
      <c r="W238" s="1"/>
      <c r="X238" s="1"/>
      <c r="Y238" s="1"/>
      <c r="Z238" s="1"/>
      <c r="AA238" s="1"/>
      <c r="AB238" s="298"/>
      <c r="AC238" s="298"/>
      <c r="AD238" s="298"/>
      <c r="AE238" s="1"/>
      <c r="AF238" s="298"/>
      <c r="AG238" s="1"/>
      <c r="AH238" s="5"/>
      <c r="AI238" s="6"/>
      <c r="AJ238" s="7"/>
      <c r="AK238" s="1"/>
      <c r="AL238" s="1"/>
      <c r="AM238" s="1"/>
      <c r="AN238" s="1"/>
      <c r="AO238" s="1"/>
      <c r="AP238" s="1"/>
      <c r="AQ238" s="1"/>
      <c r="AR238" s="1"/>
      <c r="AS238" s="1"/>
      <c r="AT238" s="4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8"/>
      <c r="BG238" s="1"/>
      <c r="BH238" s="1"/>
    </row>
    <row r="239" spans="1:60" ht="12.75" customHeight="1" x14ac:dyDescent="0.2">
      <c r="A239" s="1"/>
      <c r="B239" s="2"/>
      <c r="C239" s="3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1"/>
      <c r="V239" s="1"/>
      <c r="W239" s="1"/>
      <c r="X239" s="1"/>
      <c r="Y239" s="1"/>
      <c r="Z239" s="1"/>
      <c r="AA239" s="1"/>
      <c r="AB239" s="298"/>
      <c r="AC239" s="298"/>
      <c r="AD239" s="298"/>
      <c r="AE239" s="1"/>
      <c r="AF239" s="298"/>
      <c r="AG239" s="1"/>
      <c r="AH239" s="5"/>
      <c r="AI239" s="6"/>
      <c r="AJ239" s="7"/>
      <c r="AK239" s="1"/>
      <c r="AL239" s="1"/>
      <c r="AM239" s="1"/>
      <c r="AN239" s="1"/>
      <c r="AO239" s="1"/>
      <c r="AP239" s="1"/>
      <c r="AQ239" s="1"/>
      <c r="AR239" s="1"/>
      <c r="AS239" s="1"/>
      <c r="AT239" s="4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8"/>
      <c r="BG239" s="1"/>
      <c r="BH239" s="1"/>
    </row>
    <row r="240" spans="1:60" ht="12.75" customHeight="1" x14ac:dyDescent="0.2">
      <c r="A240" s="1"/>
      <c r="B240" s="2"/>
      <c r="C240" s="3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1"/>
      <c r="V240" s="1"/>
      <c r="W240" s="1"/>
      <c r="X240" s="1"/>
      <c r="Y240" s="1"/>
      <c r="Z240" s="1"/>
      <c r="AA240" s="1"/>
      <c r="AB240" s="298"/>
      <c r="AC240" s="298"/>
      <c r="AD240" s="298"/>
      <c r="AE240" s="1"/>
      <c r="AF240" s="298"/>
      <c r="AG240" s="1"/>
      <c r="AH240" s="5"/>
      <c r="AI240" s="6"/>
      <c r="AJ240" s="7"/>
      <c r="AK240" s="1"/>
      <c r="AL240" s="1"/>
      <c r="AM240" s="1"/>
      <c r="AN240" s="1"/>
      <c r="AO240" s="1"/>
      <c r="AP240" s="1"/>
      <c r="AQ240" s="1"/>
      <c r="AR240" s="1"/>
      <c r="AS240" s="1"/>
      <c r="AT240" s="4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8"/>
      <c r="BG240" s="1"/>
      <c r="BH240" s="1"/>
    </row>
    <row r="241" spans="1:60" ht="12.75" customHeight="1" x14ac:dyDescent="0.2">
      <c r="A241" s="1"/>
      <c r="B241" s="2"/>
      <c r="C241" s="3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1"/>
      <c r="V241" s="1"/>
      <c r="W241" s="1"/>
      <c r="X241" s="1"/>
      <c r="Y241" s="1"/>
      <c r="Z241" s="1"/>
      <c r="AA241" s="1"/>
      <c r="AB241" s="298"/>
      <c r="AC241" s="298"/>
      <c r="AD241" s="298"/>
      <c r="AE241" s="1"/>
      <c r="AF241" s="298"/>
      <c r="AG241" s="1"/>
      <c r="AH241" s="5"/>
      <c r="AI241" s="6"/>
      <c r="AJ241" s="7"/>
      <c r="AK241" s="1"/>
      <c r="AL241" s="1"/>
      <c r="AM241" s="1"/>
      <c r="AN241" s="1"/>
      <c r="AO241" s="1"/>
      <c r="AP241" s="1"/>
      <c r="AQ241" s="1"/>
      <c r="AR241" s="1"/>
      <c r="AS241" s="1"/>
      <c r="AT241" s="4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8"/>
      <c r="BG241" s="1"/>
      <c r="BH241" s="1"/>
    </row>
    <row r="242" spans="1:60" ht="12.75" customHeight="1" x14ac:dyDescent="0.2">
      <c r="A242" s="1"/>
      <c r="B242" s="2"/>
      <c r="C242" s="3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1"/>
      <c r="V242" s="1"/>
      <c r="W242" s="1"/>
      <c r="X242" s="1"/>
      <c r="Y242" s="1"/>
      <c r="Z242" s="1"/>
      <c r="AA242" s="1"/>
      <c r="AB242" s="298"/>
      <c r="AC242" s="298"/>
      <c r="AD242" s="298"/>
      <c r="AE242" s="1"/>
      <c r="AF242" s="298"/>
      <c r="AG242" s="1"/>
      <c r="AH242" s="5"/>
      <c r="AI242" s="6"/>
      <c r="AJ242" s="7"/>
      <c r="AK242" s="1"/>
      <c r="AL242" s="1"/>
      <c r="AM242" s="1"/>
      <c r="AN242" s="1"/>
      <c r="AO242" s="1"/>
      <c r="AP242" s="1"/>
      <c r="AQ242" s="1"/>
      <c r="AR242" s="1"/>
      <c r="AS242" s="1"/>
      <c r="AT242" s="4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8"/>
      <c r="BG242" s="1"/>
      <c r="BH242" s="1"/>
    </row>
    <row r="243" spans="1:60" ht="12.75" customHeight="1" x14ac:dyDescent="0.2">
      <c r="A243" s="1"/>
      <c r="B243" s="2"/>
      <c r="C243" s="3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1"/>
      <c r="V243" s="1"/>
      <c r="W243" s="1"/>
      <c r="X243" s="1"/>
      <c r="Y243" s="1"/>
      <c r="Z243" s="1"/>
      <c r="AA243" s="1"/>
      <c r="AB243" s="298"/>
      <c r="AC243" s="298"/>
      <c r="AD243" s="298"/>
      <c r="AE243" s="1"/>
      <c r="AF243" s="298"/>
      <c r="AG243" s="1"/>
      <c r="AH243" s="5"/>
      <c r="AI243" s="6"/>
      <c r="AJ243" s="7"/>
      <c r="AK243" s="1"/>
      <c r="AL243" s="1"/>
      <c r="AM243" s="1"/>
      <c r="AN243" s="1"/>
      <c r="AO243" s="1"/>
      <c r="AP243" s="1"/>
      <c r="AQ243" s="1"/>
      <c r="AR243" s="1"/>
      <c r="AS243" s="1"/>
      <c r="AT243" s="4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8"/>
      <c r="BG243" s="1"/>
      <c r="BH243" s="1"/>
    </row>
    <row r="244" spans="1:60" ht="12.75" customHeight="1" x14ac:dyDescent="0.2">
      <c r="A244" s="1"/>
      <c r="B244" s="2"/>
      <c r="C244" s="3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1"/>
      <c r="V244" s="1"/>
      <c r="W244" s="1"/>
      <c r="X244" s="1"/>
      <c r="Y244" s="1"/>
      <c r="Z244" s="1"/>
      <c r="AA244" s="1"/>
      <c r="AB244" s="298"/>
      <c r="AC244" s="298"/>
      <c r="AD244" s="298"/>
      <c r="AE244" s="1"/>
      <c r="AF244" s="298"/>
      <c r="AG244" s="1"/>
      <c r="AH244" s="5"/>
      <c r="AI244" s="6"/>
      <c r="AJ244" s="7"/>
      <c r="AK244" s="1"/>
      <c r="AL244" s="1"/>
      <c r="AM244" s="1"/>
      <c r="AN244" s="1"/>
      <c r="AO244" s="1"/>
      <c r="AP244" s="1"/>
      <c r="AQ244" s="1"/>
      <c r="AR244" s="1"/>
      <c r="AS244" s="1"/>
      <c r="AT244" s="4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8"/>
      <c r="BG244" s="1"/>
      <c r="BH244" s="1"/>
    </row>
    <row r="245" spans="1:60" ht="12.75" customHeight="1" x14ac:dyDescent="0.2">
      <c r="A245" s="1"/>
      <c r="B245" s="2"/>
      <c r="C245" s="3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1"/>
      <c r="V245" s="1"/>
      <c r="W245" s="1"/>
      <c r="X245" s="1"/>
      <c r="Y245" s="1"/>
      <c r="Z245" s="1"/>
      <c r="AA245" s="1"/>
      <c r="AB245" s="298"/>
      <c r="AC245" s="298"/>
      <c r="AD245" s="298"/>
      <c r="AE245" s="1"/>
      <c r="AF245" s="298"/>
      <c r="AG245" s="1"/>
      <c r="AH245" s="5"/>
      <c r="AI245" s="6"/>
      <c r="AJ245" s="7"/>
      <c r="AK245" s="1"/>
      <c r="AL245" s="1"/>
      <c r="AM245" s="1"/>
      <c r="AN245" s="1"/>
      <c r="AO245" s="1"/>
      <c r="AP245" s="1"/>
      <c r="AQ245" s="1"/>
      <c r="AR245" s="1"/>
      <c r="AS245" s="1"/>
      <c r="AT245" s="4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8"/>
      <c r="BG245" s="1"/>
      <c r="BH245" s="1"/>
    </row>
    <row r="246" spans="1:60" ht="12.75" customHeight="1" x14ac:dyDescent="0.2">
      <c r="A246" s="1"/>
      <c r="B246" s="2"/>
      <c r="C246" s="3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1"/>
      <c r="V246" s="1"/>
      <c r="W246" s="1"/>
      <c r="X246" s="1"/>
      <c r="Y246" s="1"/>
      <c r="Z246" s="1"/>
      <c r="AA246" s="1"/>
      <c r="AB246" s="298"/>
      <c r="AC246" s="298"/>
      <c r="AD246" s="298"/>
      <c r="AE246" s="1"/>
      <c r="AF246" s="298"/>
      <c r="AG246" s="1"/>
      <c r="AH246" s="5"/>
      <c r="AI246" s="6"/>
      <c r="AJ246" s="7"/>
      <c r="AK246" s="1"/>
      <c r="AL246" s="1"/>
      <c r="AM246" s="1"/>
      <c r="AN246" s="1"/>
      <c r="AO246" s="1"/>
      <c r="AP246" s="1"/>
      <c r="AQ246" s="1"/>
      <c r="AR246" s="1"/>
      <c r="AS246" s="1"/>
      <c r="AT246" s="4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8"/>
      <c r="BG246" s="1"/>
      <c r="BH246" s="1"/>
    </row>
    <row r="247" spans="1:60" ht="12.75" customHeight="1" x14ac:dyDescent="0.2">
      <c r="A247" s="1"/>
      <c r="B247" s="2"/>
      <c r="C247" s="3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1"/>
      <c r="V247" s="1"/>
      <c r="W247" s="1"/>
      <c r="X247" s="1"/>
      <c r="Y247" s="1"/>
      <c r="Z247" s="1"/>
      <c r="AA247" s="1"/>
      <c r="AB247" s="298"/>
      <c r="AC247" s="298"/>
      <c r="AD247" s="298"/>
      <c r="AE247" s="1"/>
      <c r="AF247" s="298"/>
      <c r="AG247" s="1"/>
      <c r="AH247" s="5"/>
      <c r="AI247" s="6"/>
      <c r="AJ247" s="7"/>
      <c r="AK247" s="1"/>
      <c r="AL247" s="1"/>
      <c r="AM247" s="1"/>
      <c r="AN247" s="1"/>
      <c r="AO247" s="1"/>
      <c r="AP247" s="1"/>
      <c r="AQ247" s="1"/>
      <c r="AR247" s="1"/>
      <c r="AS247" s="1"/>
      <c r="AT247" s="4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8"/>
      <c r="BG247" s="1"/>
      <c r="BH247" s="1"/>
    </row>
    <row r="248" spans="1:60" ht="12.75" customHeight="1" x14ac:dyDescent="0.2">
      <c r="A248" s="1"/>
      <c r="B248" s="2"/>
      <c r="C248" s="3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1"/>
      <c r="V248" s="1"/>
      <c r="W248" s="1"/>
      <c r="X248" s="1"/>
      <c r="Y248" s="1"/>
      <c r="Z248" s="1"/>
      <c r="AA248" s="1"/>
      <c r="AB248" s="298"/>
      <c r="AC248" s="298"/>
      <c r="AD248" s="298"/>
      <c r="AE248" s="1"/>
      <c r="AF248" s="298"/>
      <c r="AG248" s="1"/>
      <c r="AH248" s="5"/>
      <c r="AI248" s="6"/>
      <c r="AJ248" s="7"/>
      <c r="AK248" s="1"/>
      <c r="AL248" s="1"/>
      <c r="AM248" s="1"/>
      <c r="AN248" s="1"/>
      <c r="AO248" s="1"/>
      <c r="AP248" s="1"/>
      <c r="AQ248" s="1"/>
      <c r="AR248" s="1"/>
      <c r="AS248" s="1"/>
      <c r="AT248" s="4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8"/>
      <c r="BG248" s="1"/>
      <c r="BH248" s="1"/>
    </row>
    <row r="249" spans="1:60" ht="12.75" customHeight="1" x14ac:dyDescent="0.2">
      <c r="A249" s="1"/>
      <c r="B249" s="2"/>
      <c r="C249" s="3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1"/>
      <c r="V249" s="1"/>
      <c r="W249" s="1"/>
      <c r="X249" s="1"/>
      <c r="Y249" s="1"/>
      <c r="Z249" s="1"/>
      <c r="AA249" s="1"/>
      <c r="AB249" s="298"/>
      <c r="AC249" s="298"/>
      <c r="AD249" s="298"/>
      <c r="AE249" s="1"/>
      <c r="AF249" s="298"/>
      <c r="AG249" s="1"/>
      <c r="AH249" s="5"/>
      <c r="AI249" s="6"/>
      <c r="AJ249" s="7"/>
      <c r="AK249" s="1"/>
      <c r="AL249" s="1"/>
      <c r="AM249" s="1"/>
      <c r="AN249" s="1"/>
      <c r="AO249" s="1"/>
      <c r="AP249" s="1"/>
      <c r="AQ249" s="1"/>
      <c r="AR249" s="1"/>
      <c r="AS249" s="1"/>
      <c r="AT249" s="4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8"/>
      <c r="BG249" s="1"/>
      <c r="BH249" s="1"/>
    </row>
    <row r="250" spans="1:60" ht="12.75" customHeight="1" x14ac:dyDescent="0.2">
      <c r="A250" s="1"/>
      <c r="B250" s="2"/>
      <c r="C250" s="3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1"/>
      <c r="V250" s="1"/>
      <c r="W250" s="1"/>
      <c r="X250" s="1"/>
      <c r="Y250" s="1"/>
      <c r="Z250" s="1"/>
      <c r="AA250" s="1"/>
      <c r="AB250" s="298"/>
      <c r="AC250" s="298"/>
      <c r="AD250" s="298"/>
      <c r="AE250" s="1"/>
      <c r="AF250" s="298"/>
      <c r="AG250" s="1"/>
      <c r="AH250" s="5"/>
      <c r="AI250" s="6"/>
      <c r="AJ250" s="7"/>
      <c r="AK250" s="1"/>
      <c r="AL250" s="1"/>
      <c r="AM250" s="1"/>
      <c r="AN250" s="1"/>
      <c r="AO250" s="1"/>
      <c r="AP250" s="1"/>
      <c r="AQ250" s="1"/>
      <c r="AR250" s="1"/>
      <c r="AS250" s="1"/>
      <c r="AT250" s="4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8"/>
      <c r="BG250" s="1"/>
      <c r="BH250" s="1"/>
    </row>
    <row r="251" spans="1:60" ht="12.75" customHeight="1" x14ac:dyDescent="0.2">
      <c r="A251" s="1"/>
      <c r="B251" s="2"/>
      <c r="C251" s="3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1"/>
      <c r="V251" s="1"/>
      <c r="W251" s="1"/>
      <c r="X251" s="1"/>
      <c r="Y251" s="1"/>
      <c r="Z251" s="1"/>
      <c r="AA251" s="1"/>
      <c r="AB251" s="298"/>
      <c r="AC251" s="298"/>
      <c r="AD251" s="298"/>
      <c r="AE251" s="1"/>
      <c r="AF251" s="298"/>
      <c r="AG251" s="1"/>
      <c r="AH251" s="5"/>
      <c r="AI251" s="6"/>
      <c r="AJ251" s="7"/>
      <c r="AK251" s="1"/>
      <c r="AL251" s="1"/>
      <c r="AM251" s="1"/>
      <c r="AN251" s="1"/>
      <c r="AO251" s="1"/>
      <c r="AP251" s="1"/>
      <c r="AQ251" s="1"/>
      <c r="AR251" s="1"/>
      <c r="AS251" s="1"/>
      <c r="AT251" s="4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8"/>
      <c r="BG251" s="1"/>
      <c r="BH251" s="1"/>
    </row>
    <row r="252" spans="1:60" ht="12.75" customHeight="1" x14ac:dyDescent="0.2">
      <c r="A252" s="1"/>
      <c r="B252" s="2"/>
      <c r="C252" s="3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1"/>
      <c r="V252" s="1"/>
      <c r="W252" s="1"/>
      <c r="X252" s="1"/>
      <c r="Y252" s="1"/>
      <c r="Z252" s="1"/>
      <c r="AA252" s="1"/>
      <c r="AB252" s="298"/>
      <c r="AC252" s="298"/>
      <c r="AD252" s="298"/>
      <c r="AE252" s="1"/>
      <c r="AF252" s="298"/>
      <c r="AG252" s="1"/>
      <c r="AH252" s="5"/>
      <c r="AI252" s="6"/>
      <c r="AJ252" s="7"/>
      <c r="AK252" s="1"/>
      <c r="AL252" s="1"/>
      <c r="AM252" s="1"/>
      <c r="AN252" s="1"/>
      <c r="AO252" s="1"/>
      <c r="AP252" s="1"/>
      <c r="AQ252" s="1"/>
      <c r="AR252" s="1"/>
      <c r="AS252" s="1"/>
      <c r="AT252" s="4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8"/>
      <c r="BG252" s="1"/>
      <c r="BH252" s="1"/>
    </row>
    <row r="253" spans="1:60" ht="12.75" customHeight="1" x14ac:dyDescent="0.2">
      <c r="A253" s="1"/>
      <c r="B253" s="2"/>
      <c r="C253" s="3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1"/>
      <c r="V253" s="1"/>
      <c r="W253" s="1"/>
      <c r="X253" s="1"/>
      <c r="Y253" s="1"/>
      <c r="Z253" s="1"/>
      <c r="AA253" s="1"/>
      <c r="AB253" s="298"/>
      <c r="AC253" s="298"/>
      <c r="AD253" s="298"/>
      <c r="AE253" s="1"/>
      <c r="AF253" s="298"/>
      <c r="AG253" s="1"/>
      <c r="AH253" s="5"/>
      <c r="AI253" s="6"/>
      <c r="AJ253" s="7"/>
      <c r="AK253" s="1"/>
      <c r="AL253" s="1"/>
      <c r="AM253" s="1"/>
      <c r="AN253" s="1"/>
      <c r="AO253" s="1"/>
      <c r="AP253" s="1"/>
      <c r="AQ253" s="1"/>
      <c r="AR253" s="1"/>
      <c r="AS253" s="1"/>
      <c r="AT253" s="4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8"/>
      <c r="BG253" s="1"/>
      <c r="BH253" s="1"/>
    </row>
    <row r="254" spans="1:60" ht="12.75" customHeight="1" x14ac:dyDescent="0.2">
      <c r="A254" s="1"/>
      <c r="B254" s="2"/>
      <c r="C254" s="3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1"/>
      <c r="V254" s="1"/>
      <c r="W254" s="1"/>
      <c r="X254" s="1"/>
      <c r="Y254" s="1"/>
      <c r="Z254" s="1"/>
      <c r="AA254" s="1"/>
      <c r="AB254" s="298"/>
      <c r="AC254" s="298"/>
      <c r="AD254" s="298"/>
      <c r="AE254" s="1"/>
      <c r="AF254" s="298"/>
      <c r="AG254" s="1"/>
      <c r="AH254" s="5"/>
      <c r="AI254" s="6"/>
      <c r="AJ254" s="7"/>
      <c r="AK254" s="1"/>
      <c r="AL254" s="1"/>
      <c r="AM254" s="1"/>
      <c r="AN254" s="1"/>
      <c r="AO254" s="1"/>
      <c r="AP254" s="1"/>
      <c r="AQ254" s="1"/>
      <c r="AR254" s="1"/>
      <c r="AS254" s="1"/>
      <c r="AT254" s="4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8"/>
      <c r="BG254" s="1"/>
      <c r="BH254" s="1"/>
    </row>
    <row r="255" spans="1:60" ht="12.75" customHeight="1" x14ac:dyDescent="0.2">
      <c r="A255" s="1"/>
      <c r="B255" s="2"/>
      <c r="C255" s="3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1"/>
      <c r="V255" s="1"/>
      <c r="W255" s="1"/>
      <c r="X255" s="1"/>
      <c r="Y255" s="1"/>
      <c r="Z255" s="1"/>
      <c r="AA255" s="1"/>
      <c r="AB255" s="298"/>
      <c r="AC255" s="298"/>
      <c r="AD255" s="298"/>
      <c r="AE255" s="1"/>
      <c r="AF255" s="298"/>
      <c r="AG255" s="1"/>
      <c r="AH255" s="5"/>
      <c r="AI255" s="6"/>
      <c r="AJ255" s="7"/>
      <c r="AK255" s="1"/>
      <c r="AL255" s="1"/>
      <c r="AM255" s="1"/>
      <c r="AN255" s="1"/>
      <c r="AO255" s="1"/>
      <c r="AP255" s="1"/>
      <c r="AQ255" s="1"/>
      <c r="AR255" s="1"/>
      <c r="AS255" s="1"/>
      <c r="AT255" s="4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8"/>
      <c r="BG255" s="1"/>
      <c r="BH255" s="1"/>
    </row>
    <row r="256" spans="1:60" ht="12.75" customHeight="1" x14ac:dyDescent="0.2">
      <c r="A256" s="1"/>
      <c r="B256" s="2"/>
      <c r="C256" s="3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1"/>
      <c r="V256" s="1"/>
      <c r="W256" s="1"/>
      <c r="X256" s="1"/>
      <c r="Y256" s="1"/>
      <c r="Z256" s="1"/>
      <c r="AA256" s="1"/>
      <c r="AB256" s="298"/>
      <c r="AC256" s="298"/>
      <c r="AD256" s="298"/>
      <c r="AE256" s="1"/>
      <c r="AF256" s="298"/>
      <c r="AG256" s="1"/>
      <c r="AH256" s="5"/>
      <c r="AI256" s="6"/>
      <c r="AJ256" s="7"/>
      <c r="AK256" s="1"/>
      <c r="AL256" s="1"/>
      <c r="AM256" s="1"/>
      <c r="AN256" s="1"/>
      <c r="AO256" s="1"/>
      <c r="AP256" s="1"/>
      <c r="AQ256" s="1"/>
      <c r="AR256" s="1"/>
      <c r="AS256" s="1"/>
      <c r="AT256" s="4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8"/>
      <c r="BG256" s="1"/>
      <c r="BH256" s="1"/>
    </row>
    <row r="257" spans="1:60" ht="12.75" customHeight="1" x14ac:dyDescent="0.2">
      <c r="A257" s="1"/>
      <c r="B257" s="2"/>
      <c r="C257" s="3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1"/>
      <c r="V257" s="1"/>
      <c r="W257" s="1"/>
      <c r="X257" s="1"/>
      <c r="Y257" s="1"/>
      <c r="Z257" s="1"/>
      <c r="AA257" s="1"/>
      <c r="AB257" s="298"/>
      <c r="AC257" s="298"/>
      <c r="AD257" s="298"/>
      <c r="AE257" s="1"/>
      <c r="AF257" s="298"/>
      <c r="AG257" s="1"/>
      <c r="AH257" s="5"/>
      <c r="AI257" s="6"/>
      <c r="AJ257" s="7"/>
      <c r="AK257" s="1"/>
      <c r="AL257" s="1"/>
      <c r="AM257" s="1"/>
      <c r="AN257" s="1"/>
      <c r="AO257" s="1"/>
      <c r="AP257" s="1"/>
      <c r="AQ257" s="1"/>
      <c r="AR257" s="1"/>
      <c r="AS257" s="1"/>
      <c r="AT257" s="4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8"/>
      <c r="BG257" s="1"/>
      <c r="BH257" s="1"/>
    </row>
    <row r="258" spans="1:60" ht="12.75" customHeight="1" x14ac:dyDescent="0.2">
      <c r="A258" s="1"/>
      <c r="B258" s="2"/>
      <c r="C258" s="3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1"/>
      <c r="V258" s="1"/>
      <c r="W258" s="1"/>
      <c r="X258" s="1"/>
      <c r="Y258" s="1"/>
      <c r="Z258" s="1"/>
      <c r="AA258" s="1"/>
      <c r="AB258" s="298"/>
      <c r="AC258" s="298"/>
      <c r="AD258" s="298"/>
      <c r="AE258" s="1"/>
      <c r="AF258" s="298"/>
      <c r="AG258" s="1"/>
      <c r="AH258" s="5"/>
      <c r="AI258" s="6"/>
      <c r="AJ258" s="7"/>
      <c r="AK258" s="1"/>
      <c r="AL258" s="1"/>
      <c r="AM258" s="1"/>
      <c r="AN258" s="1"/>
      <c r="AO258" s="1"/>
      <c r="AP258" s="1"/>
      <c r="AQ258" s="1"/>
      <c r="AR258" s="1"/>
      <c r="AS258" s="1"/>
      <c r="AT258" s="4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8"/>
      <c r="BG258" s="1"/>
      <c r="BH258" s="1"/>
    </row>
    <row r="259" spans="1:60" ht="12.75" customHeight="1" x14ac:dyDescent="0.2">
      <c r="A259" s="1"/>
      <c r="B259" s="2"/>
      <c r="C259" s="3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1"/>
      <c r="V259" s="1"/>
      <c r="W259" s="1"/>
      <c r="X259" s="1"/>
      <c r="Y259" s="1"/>
      <c r="Z259" s="1"/>
      <c r="AA259" s="1"/>
      <c r="AB259" s="298"/>
      <c r="AC259" s="298"/>
      <c r="AD259" s="298"/>
      <c r="AE259" s="1"/>
      <c r="AF259" s="298"/>
      <c r="AG259" s="1"/>
      <c r="AH259" s="5"/>
      <c r="AI259" s="6"/>
      <c r="AJ259" s="7"/>
      <c r="AK259" s="1"/>
      <c r="AL259" s="1"/>
      <c r="AM259" s="1"/>
      <c r="AN259" s="1"/>
      <c r="AO259" s="1"/>
      <c r="AP259" s="1"/>
      <c r="AQ259" s="1"/>
      <c r="AR259" s="1"/>
      <c r="AS259" s="1"/>
      <c r="AT259" s="4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8"/>
      <c r="BG259" s="1"/>
      <c r="BH259" s="1"/>
    </row>
    <row r="260" spans="1:60" ht="12.75" customHeight="1" x14ac:dyDescent="0.2">
      <c r="A260" s="1"/>
      <c r="B260" s="2"/>
      <c r="C260" s="3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1"/>
      <c r="V260" s="1"/>
      <c r="W260" s="1"/>
      <c r="X260" s="1"/>
      <c r="Y260" s="1"/>
      <c r="Z260" s="1"/>
      <c r="AA260" s="1"/>
      <c r="AB260" s="298"/>
      <c r="AC260" s="298"/>
      <c r="AD260" s="298"/>
      <c r="AE260" s="1"/>
      <c r="AF260" s="298"/>
      <c r="AG260" s="1"/>
      <c r="AH260" s="5"/>
      <c r="AI260" s="6"/>
      <c r="AJ260" s="7"/>
      <c r="AK260" s="1"/>
      <c r="AL260" s="1"/>
      <c r="AM260" s="1"/>
      <c r="AN260" s="1"/>
      <c r="AO260" s="1"/>
      <c r="AP260" s="1"/>
      <c r="AQ260" s="1"/>
      <c r="AR260" s="1"/>
      <c r="AS260" s="1"/>
      <c r="AT260" s="4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8"/>
      <c r="BG260" s="1"/>
      <c r="BH260" s="1"/>
    </row>
    <row r="261" spans="1:60" ht="12.75" customHeight="1" x14ac:dyDescent="0.2">
      <c r="A261" s="1"/>
      <c r="B261" s="2"/>
      <c r="C261" s="3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1"/>
      <c r="V261" s="1"/>
      <c r="W261" s="1"/>
      <c r="X261" s="1"/>
      <c r="Y261" s="1"/>
      <c r="Z261" s="1"/>
      <c r="AA261" s="1"/>
      <c r="AB261" s="298"/>
      <c r="AC261" s="298"/>
      <c r="AD261" s="298"/>
      <c r="AE261" s="1"/>
      <c r="AF261" s="298"/>
      <c r="AG261" s="1"/>
      <c r="AH261" s="5"/>
      <c r="AI261" s="6"/>
      <c r="AJ261" s="7"/>
      <c r="AK261" s="1"/>
      <c r="AL261" s="1"/>
      <c r="AM261" s="1"/>
      <c r="AN261" s="1"/>
      <c r="AO261" s="1"/>
      <c r="AP261" s="1"/>
      <c r="AQ261" s="1"/>
      <c r="AR261" s="1"/>
      <c r="AS261" s="1"/>
      <c r="AT261" s="4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8"/>
      <c r="BG261" s="1"/>
      <c r="BH261" s="1"/>
    </row>
    <row r="262" spans="1:60" ht="12.75" customHeight="1" x14ac:dyDescent="0.2">
      <c r="A262" s="1"/>
      <c r="B262" s="2"/>
      <c r="C262" s="3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1"/>
      <c r="V262" s="1"/>
      <c r="W262" s="1"/>
      <c r="X262" s="1"/>
      <c r="Y262" s="1"/>
      <c r="Z262" s="1"/>
      <c r="AA262" s="1"/>
      <c r="AB262" s="298"/>
      <c r="AC262" s="298"/>
      <c r="AD262" s="298"/>
      <c r="AE262" s="1"/>
      <c r="AF262" s="298"/>
      <c r="AG262" s="1"/>
      <c r="AH262" s="5"/>
      <c r="AI262" s="6"/>
      <c r="AJ262" s="7"/>
      <c r="AK262" s="1"/>
      <c r="AL262" s="1"/>
      <c r="AM262" s="1"/>
      <c r="AN262" s="1"/>
      <c r="AO262" s="1"/>
      <c r="AP262" s="1"/>
      <c r="AQ262" s="1"/>
      <c r="AR262" s="1"/>
      <c r="AS262" s="1"/>
      <c r="AT262" s="4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8"/>
      <c r="BG262" s="1"/>
      <c r="BH262" s="1"/>
    </row>
    <row r="263" spans="1:60" ht="12.75" customHeight="1" x14ac:dyDescent="0.2">
      <c r="A263" s="1"/>
      <c r="B263" s="2"/>
      <c r="C263" s="3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1"/>
      <c r="V263" s="1"/>
      <c r="W263" s="1"/>
      <c r="X263" s="1"/>
      <c r="Y263" s="1"/>
      <c r="Z263" s="1"/>
      <c r="AA263" s="1"/>
      <c r="AB263" s="298"/>
      <c r="AC263" s="298"/>
      <c r="AD263" s="298"/>
      <c r="AE263" s="1"/>
      <c r="AF263" s="298"/>
      <c r="AG263" s="1"/>
      <c r="AH263" s="5"/>
      <c r="AI263" s="6"/>
      <c r="AJ263" s="7"/>
      <c r="AK263" s="1"/>
      <c r="AL263" s="1"/>
      <c r="AM263" s="1"/>
      <c r="AN263" s="1"/>
      <c r="AO263" s="1"/>
      <c r="AP263" s="1"/>
      <c r="AQ263" s="1"/>
      <c r="AR263" s="1"/>
      <c r="AS263" s="1"/>
      <c r="AT263" s="4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8"/>
      <c r="BG263" s="1"/>
      <c r="BH263" s="1"/>
    </row>
    <row r="264" spans="1:60" ht="12.75" customHeight="1" x14ac:dyDescent="0.2">
      <c r="A264" s="1"/>
      <c r="B264" s="2"/>
      <c r="C264" s="3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1"/>
      <c r="V264" s="1"/>
      <c r="W264" s="1"/>
      <c r="X264" s="1"/>
      <c r="Y264" s="1"/>
      <c r="Z264" s="1"/>
      <c r="AA264" s="1"/>
      <c r="AB264" s="298"/>
      <c r="AC264" s="298"/>
      <c r="AD264" s="298"/>
      <c r="AE264" s="1"/>
      <c r="AF264" s="298"/>
      <c r="AG264" s="1"/>
      <c r="AH264" s="5"/>
      <c r="AI264" s="6"/>
      <c r="AJ264" s="7"/>
      <c r="AK264" s="1"/>
      <c r="AL264" s="1"/>
      <c r="AM264" s="1"/>
      <c r="AN264" s="1"/>
      <c r="AO264" s="1"/>
      <c r="AP264" s="1"/>
      <c r="AQ264" s="1"/>
      <c r="AR264" s="1"/>
      <c r="AS264" s="1"/>
      <c r="AT264" s="4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8"/>
      <c r="BG264" s="1"/>
      <c r="BH264" s="1"/>
    </row>
    <row r="265" spans="1:60" ht="12.75" customHeight="1" x14ac:dyDescent="0.2">
      <c r="A265" s="1"/>
      <c r="B265" s="2"/>
      <c r="C265" s="3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1"/>
      <c r="V265" s="1"/>
      <c r="W265" s="1"/>
      <c r="X265" s="1"/>
      <c r="Y265" s="1"/>
      <c r="Z265" s="1"/>
      <c r="AA265" s="1"/>
      <c r="AB265" s="298"/>
      <c r="AC265" s="298"/>
      <c r="AD265" s="298"/>
      <c r="AE265" s="1"/>
      <c r="AF265" s="298"/>
      <c r="AG265" s="1"/>
      <c r="AH265" s="5"/>
      <c r="AI265" s="6"/>
      <c r="AJ265" s="7"/>
      <c r="AK265" s="1"/>
      <c r="AL265" s="1"/>
      <c r="AM265" s="1"/>
      <c r="AN265" s="1"/>
      <c r="AO265" s="1"/>
      <c r="AP265" s="1"/>
      <c r="AQ265" s="1"/>
      <c r="AR265" s="1"/>
      <c r="AS265" s="1"/>
      <c r="AT265" s="4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8"/>
      <c r="BG265" s="1"/>
      <c r="BH265" s="1"/>
    </row>
    <row r="266" spans="1:60" ht="12.75" customHeight="1" x14ac:dyDescent="0.2">
      <c r="A266" s="1"/>
      <c r="B266" s="2"/>
      <c r="C266" s="3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1"/>
      <c r="V266" s="1"/>
      <c r="W266" s="1"/>
      <c r="X266" s="1"/>
      <c r="Y266" s="1"/>
      <c r="Z266" s="1"/>
      <c r="AA266" s="1"/>
      <c r="AB266" s="298"/>
      <c r="AC266" s="298"/>
      <c r="AD266" s="298"/>
      <c r="AE266" s="1"/>
      <c r="AF266" s="298"/>
      <c r="AG266" s="1"/>
      <c r="AH266" s="5"/>
      <c r="AI266" s="6"/>
      <c r="AJ266" s="7"/>
      <c r="AK266" s="1"/>
      <c r="AL266" s="1"/>
      <c r="AM266" s="1"/>
      <c r="AN266" s="1"/>
      <c r="AO266" s="1"/>
      <c r="AP266" s="1"/>
      <c r="AQ266" s="1"/>
      <c r="AR266" s="1"/>
      <c r="AS266" s="1"/>
      <c r="AT266" s="4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8"/>
      <c r="BG266" s="1"/>
      <c r="BH266" s="1"/>
    </row>
    <row r="267" spans="1:60" ht="12.75" customHeight="1" x14ac:dyDescent="0.2">
      <c r="A267" s="1"/>
      <c r="B267" s="2"/>
      <c r="C267" s="3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1"/>
      <c r="V267" s="1"/>
      <c r="W267" s="1"/>
      <c r="X267" s="1"/>
      <c r="Y267" s="1"/>
      <c r="Z267" s="1"/>
      <c r="AA267" s="1"/>
      <c r="AB267" s="298"/>
      <c r="AC267" s="298"/>
      <c r="AD267" s="298"/>
      <c r="AE267" s="1"/>
      <c r="AF267" s="298"/>
      <c r="AG267" s="1"/>
      <c r="AH267" s="5"/>
      <c r="AI267" s="6"/>
      <c r="AJ267" s="7"/>
      <c r="AK267" s="1"/>
      <c r="AL267" s="1"/>
      <c r="AM267" s="1"/>
      <c r="AN267" s="1"/>
      <c r="AO267" s="1"/>
      <c r="AP267" s="1"/>
      <c r="AQ267" s="1"/>
      <c r="AR267" s="1"/>
      <c r="AS267" s="1"/>
      <c r="AT267" s="4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8"/>
      <c r="BG267" s="1"/>
      <c r="BH267" s="1"/>
    </row>
    <row r="268" spans="1:60" ht="12.75" customHeight="1" x14ac:dyDescent="0.2">
      <c r="A268" s="1"/>
      <c r="B268" s="2"/>
      <c r="C268" s="3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1"/>
      <c r="V268" s="1"/>
      <c r="W268" s="1"/>
      <c r="X268" s="1"/>
      <c r="Y268" s="1"/>
      <c r="Z268" s="1"/>
      <c r="AA268" s="1"/>
      <c r="AB268" s="298"/>
      <c r="AC268" s="298"/>
      <c r="AD268" s="298"/>
      <c r="AE268" s="1"/>
      <c r="AF268" s="298"/>
      <c r="AG268" s="1"/>
      <c r="AH268" s="5"/>
      <c r="AI268" s="6"/>
      <c r="AJ268" s="7"/>
      <c r="AK268" s="1"/>
      <c r="AL268" s="1"/>
      <c r="AM268" s="1"/>
      <c r="AN268" s="1"/>
      <c r="AO268" s="1"/>
      <c r="AP268" s="1"/>
      <c r="AQ268" s="1"/>
      <c r="AR268" s="1"/>
      <c r="AS268" s="1"/>
      <c r="AT268" s="4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8"/>
      <c r="BG268" s="1"/>
      <c r="BH268" s="1"/>
    </row>
    <row r="269" spans="1:60" ht="12.75" customHeight="1" x14ac:dyDescent="0.2">
      <c r="A269" s="1"/>
      <c r="B269" s="2"/>
      <c r="C269" s="3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1"/>
      <c r="V269" s="1"/>
      <c r="W269" s="1"/>
      <c r="X269" s="1"/>
      <c r="Y269" s="1"/>
      <c r="Z269" s="1"/>
      <c r="AA269" s="1"/>
      <c r="AB269" s="298"/>
      <c r="AC269" s="298"/>
      <c r="AD269" s="298"/>
      <c r="AE269" s="1"/>
      <c r="AF269" s="298"/>
      <c r="AG269" s="1"/>
      <c r="AH269" s="5"/>
      <c r="AI269" s="6"/>
      <c r="AJ269" s="7"/>
      <c r="AK269" s="1"/>
      <c r="AL269" s="1"/>
      <c r="AM269" s="1"/>
      <c r="AN269" s="1"/>
      <c r="AO269" s="1"/>
      <c r="AP269" s="1"/>
      <c r="AQ269" s="1"/>
      <c r="AR269" s="1"/>
      <c r="AS269" s="1"/>
      <c r="AT269" s="4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8"/>
      <c r="BG269" s="1"/>
      <c r="BH269" s="1"/>
    </row>
    <row r="270" spans="1:60" ht="12.75" customHeight="1" x14ac:dyDescent="0.2">
      <c r="A270" s="1"/>
      <c r="B270" s="2"/>
      <c r="C270" s="3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1"/>
      <c r="V270" s="1"/>
      <c r="W270" s="1"/>
      <c r="X270" s="1"/>
      <c r="Y270" s="1"/>
      <c r="Z270" s="1"/>
      <c r="AA270" s="1"/>
      <c r="AB270" s="298"/>
      <c r="AC270" s="298"/>
      <c r="AD270" s="298"/>
      <c r="AE270" s="1"/>
      <c r="AF270" s="298"/>
      <c r="AG270" s="1"/>
      <c r="AH270" s="5"/>
      <c r="AI270" s="6"/>
      <c r="AJ270" s="7"/>
      <c r="AK270" s="1"/>
      <c r="AL270" s="1"/>
      <c r="AM270" s="1"/>
      <c r="AN270" s="1"/>
      <c r="AO270" s="1"/>
      <c r="AP270" s="1"/>
      <c r="AQ270" s="1"/>
      <c r="AR270" s="1"/>
      <c r="AS270" s="1"/>
      <c r="AT270" s="4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8"/>
      <c r="BG270" s="1"/>
      <c r="BH270" s="1"/>
    </row>
    <row r="271" spans="1:60" ht="12.75" customHeight="1" x14ac:dyDescent="0.2">
      <c r="A271" s="1"/>
      <c r="B271" s="2"/>
      <c r="C271" s="3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1"/>
      <c r="V271" s="1"/>
      <c r="W271" s="1"/>
      <c r="X271" s="1"/>
      <c r="Y271" s="1"/>
      <c r="Z271" s="1"/>
      <c r="AA271" s="1"/>
      <c r="AB271" s="298"/>
      <c r="AC271" s="298"/>
      <c r="AD271" s="298"/>
      <c r="AE271" s="1"/>
      <c r="AF271" s="298"/>
      <c r="AG271" s="1"/>
      <c r="AH271" s="5"/>
      <c r="AI271" s="6"/>
      <c r="AJ271" s="7"/>
      <c r="AK271" s="1"/>
      <c r="AL271" s="1"/>
      <c r="AM271" s="1"/>
      <c r="AN271" s="1"/>
      <c r="AO271" s="1"/>
      <c r="AP271" s="1"/>
      <c r="AQ271" s="1"/>
      <c r="AR271" s="1"/>
      <c r="AS271" s="1"/>
      <c r="AT271" s="4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8"/>
      <c r="BG271" s="1"/>
      <c r="BH271" s="1"/>
    </row>
    <row r="272" spans="1:60" ht="12.75" customHeight="1" x14ac:dyDescent="0.2">
      <c r="A272" s="1"/>
      <c r="B272" s="2"/>
      <c r="C272" s="3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1"/>
      <c r="V272" s="1"/>
      <c r="W272" s="1"/>
      <c r="X272" s="1"/>
      <c r="Y272" s="1"/>
      <c r="Z272" s="1"/>
      <c r="AA272" s="1"/>
      <c r="AB272" s="298"/>
      <c r="AC272" s="298"/>
      <c r="AD272" s="298"/>
      <c r="AE272" s="1"/>
      <c r="AF272" s="298"/>
      <c r="AG272" s="1"/>
      <c r="AH272" s="5"/>
      <c r="AI272" s="6"/>
      <c r="AJ272" s="7"/>
      <c r="AK272" s="1"/>
      <c r="AL272" s="1"/>
      <c r="AM272" s="1"/>
      <c r="AN272" s="1"/>
      <c r="AO272" s="1"/>
      <c r="AP272" s="1"/>
      <c r="AQ272" s="1"/>
      <c r="AR272" s="1"/>
      <c r="AS272" s="1"/>
      <c r="AT272" s="4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8"/>
      <c r="BG272" s="1"/>
      <c r="BH272" s="1"/>
    </row>
    <row r="273" spans="1:60" ht="12.75" customHeight="1" x14ac:dyDescent="0.2">
      <c r="A273" s="1"/>
      <c r="B273" s="2"/>
      <c r="C273" s="3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1"/>
      <c r="V273" s="1"/>
      <c r="W273" s="1"/>
      <c r="X273" s="1"/>
      <c r="Y273" s="1"/>
      <c r="Z273" s="1"/>
      <c r="AA273" s="1"/>
      <c r="AB273" s="298"/>
      <c r="AC273" s="298"/>
      <c r="AD273" s="298"/>
      <c r="AE273" s="1"/>
      <c r="AF273" s="298"/>
      <c r="AG273" s="1"/>
      <c r="AH273" s="5"/>
      <c r="AI273" s="6"/>
      <c r="AJ273" s="7"/>
      <c r="AK273" s="1"/>
      <c r="AL273" s="1"/>
      <c r="AM273" s="1"/>
      <c r="AN273" s="1"/>
      <c r="AO273" s="1"/>
      <c r="AP273" s="1"/>
      <c r="AQ273" s="1"/>
      <c r="AR273" s="1"/>
      <c r="AS273" s="1"/>
      <c r="AT273" s="4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8"/>
      <c r="BG273" s="1"/>
      <c r="BH273" s="1"/>
    </row>
    <row r="274" spans="1:60" ht="12.75" customHeight="1" x14ac:dyDescent="0.2">
      <c r="A274" s="1"/>
      <c r="B274" s="2"/>
      <c r="C274" s="3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1"/>
      <c r="V274" s="1"/>
      <c r="W274" s="1"/>
      <c r="X274" s="1"/>
      <c r="Y274" s="1"/>
      <c r="Z274" s="1"/>
      <c r="AA274" s="1"/>
      <c r="AB274" s="298"/>
      <c r="AC274" s="298"/>
      <c r="AD274" s="298"/>
      <c r="AE274" s="1"/>
      <c r="AF274" s="298"/>
      <c r="AG274" s="1"/>
      <c r="AH274" s="5"/>
      <c r="AI274" s="6"/>
      <c r="AJ274" s="7"/>
      <c r="AK274" s="1"/>
      <c r="AL274" s="1"/>
      <c r="AM274" s="1"/>
      <c r="AN274" s="1"/>
      <c r="AO274" s="1"/>
      <c r="AP274" s="1"/>
      <c r="AQ274" s="1"/>
      <c r="AR274" s="1"/>
      <c r="AS274" s="1"/>
      <c r="AT274" s="4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8"/>
      <c r="BG274" s="1"/>
      <c r="BH274" s="1"/>
    </row>
    <row r="275" spans="1:60" ht="12.75" customHeight="1" x14ac:dyDescent="0.2">
      <c r="A275" s="1"/>
      <c r="B275" s="2"/>
      <c r="C275" s="3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4"/>
      <c r="T275" s="4"/>
      <c r="U275" s="1"/>
      <c r="V275" s="1"/>
      <c r="W275" s="1"/>
      <c r="X275" s="1"/>
      <c r="Y275" s="1"/>
      <c r="Z275" s="1"/>
      <c r="AA275" s="1"/>
      <c r="AB275" s="298"/>
      <c r="AC275" s="298"/>
      <c r="AD275" s="298"/>
      <c r="AE275" s="1"/>
      <c r="AF275" s="298"/>
      <c r="AG275" s="1"/>
      <c r="AH275" s="5"/>
      <c r="AI275" s="6"/>
      <c r="AJ275" s="7"/>
      <c r="AK275" s="1"/>
      <c r="AL275" s="1"/>
      <c r="AM275" s="1"/>
      <c r="AN275" s="1"/>
      <c r="AO275" s="1"/>
      <c r="AP275" s="1"/>
      <c r="AQ275" s="1"/>
      <c r="AR275" s="1"/>
      <c r="AS275" s="1"/>
      <c r="AT275" s="4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8"/>
      <c r="BG275" s="1"/>
      <c r="BH275" s="1"/>
    </row>
    <row r="276" spans="1:60" ht="12.75" customHeight="1" x14ac:dyDescent="0.2">
      <c r="A276" s="1"/>
      <c r="B276" s="2"/>
      <c r="C276" s="3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4"/>
      <c r="T276" s="4"/>
      <c r="U276" s="1"/>
      <c r="V276" s="1"/>
      <c r="W276" s="1"/>
      <c r="X276" s="1"/>
      <c r="Y276" s="1"/>
      <c r="Z276" s="1"/>
      <c r="AA276" s="1"/>
      <c r="AB276" s="298"/>
      <c r="AC276" s="298"/>
      <c r="AD276" s="298"/>
      <c r="AE276" s="1"/>
      <c r="AF276" s="298"/>
      <c r="AG276" s="1"/>
      <c r="AH276" s="5"/>
      <c r="AI276" s="6"/>
      <c r="AJ276" s="7"/>
      <c r="AK276" s="1"/>
      <c r="AL276" s="1"/>
      <c r="AM276" s="1"/>
      <c r="AN276" s="1"/>
      <c r="AO276" s="1"/>
      <c r="AP276" s="1"/>
      <c r="AQ276" s="1"/>
      <c r="AR276" s="1"/>
      <c r="AS276" s="1"/>
      <c r="AT276" s="4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8"/>
      <c r="BG276" s="1"/>
      <c r="BH276" s="1"/>
    </row>
    <row r="277" spans="1:60" ht="12.75" customHeight="1" x14ac:dyDescent="0.2">
      <c r="A277" s="1"/>
      <c r="B277" s="2"/>
      <c r="C277" s="3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4"/>
      <c r="T277" s="4"/>
      <c r="U277" s="1"/>
      <c r="V277" s="1"/>
      <c r="W277" s="1"/>
      <c r="X277" s="1"/>
      <c r="Y277" s="1"/>
      <c r="Z277" s="1"/>
      <c r="AA277" s="1"/>
      <c r="AB277" s="298"/>
      <c r="AC277" s="298"/>
      <c r="AD277" s="298"/>
      <c r="AE277" s="1"/>
      <c r="AF277" s="298"/>
      <c r="AG277" s="1"/>
      <c r="AH277" s="5"/>
      <c r="AI277" s="6"/>
      <c r="AJ277" s="7"/>
      <c r="AK277" s="1"/>
      <c r="AL277" s="1"/>
      <c r="AM277" s="1"/>
      <c r="AN277" s="1"/>
      <c r="AO277" s="1"/>
      <c r="AP277" s="1"/>
      <c r="AQ277" s="1"/>
      <c r="AR277" s="1"/>
      <c r="AS277" s="1"/>
      <c r="AT277" s="4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8"/>
      <c r="BG277" s="1"/>
      <c r="BH277" s="1"/>
    </row>
    <row r="278" spans="1:60" ht="12.75" customHeight="1" x14ac:dyDescent="0.2">
      <c r="A278" s="1"/>
      <c r="B278" s="2"/>
      <c r="C278" s="3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4"/>
      <c r="T278" s="4"/>
      <c r="U278" s="1"/>
      <c r="V278" s="1"/>
      <c r="W278" s="1"/>
      <c r="X278" s="1"/>
      <c r="Y278" s="1"/>
      <c r="Z278" s="1"/>
      <c r="AA278" s="1"/>
      <c r="AB278" s="298"/>
      <c r="AC278" s="298"/>
      <c r="AD278" s="298"/>
      <c r="AE278" s="1"/>
      <c r="AF278" s="298"/>
      <c r="AG278" s="1"/>
      <c r="AH278" s="5"/>
      <c r="AI278" s="6"/>
      <c r="AJ278" s="7"/>
      <c r="AK278" s="1"/>
      <c r="AL278" s="1"/>
      <c r="AM278" s="1"/>
      <c r="AN278" s="1"/>
      <c r="AO278" s="1"/>
      <c r="AP278" s="1"/>
      <c r="AQ278" s="1"/>
      <c r="AR278" s="1"/>
      <c r="AS278" s="1"/>
      <c r="AT278" s="4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8"/>
      <c r="BG278" s="1"/>
      <c r="BH278" s="1"/>
    </row>
    <row r="279" spans="1:60" ht="12.75" customHeight="1" x14ac:dyDescent="0.2">
      <c r="A279" s="1"/>
      <c r="B279" s="2"/>
      <c r="C279" s="3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4"/>
      <c r="T279" s="4"/>
      <c r="U279" s="1"/>
      <c r="V279" s="1"/>
      <c r="W279" s="1"/>
      <c r="X279" s="1"/>
      <c r="Y279" s="1"/>
      <c r="Z279" s="1"/>
      <c r="AA279" s="1"/>
      <c r="AB279" s="298"/>
      <c r="AC279" s="298"/>
      <c r="AD279" s="298"/>
      <c r="AE279" s="1"/>
      <c r="AF279" s="298"/>
      <c r="AG279" s="1"/>
      <c r="AH279" s="5"/>
      <c r="AI279" s="6"/>
      <c r="AJ279" s="7"/>
      <c r="AK279" s="1"/>
      <c r="AL279" s="1"/>
      <c r="AM279" s="1"/>
      <c r="AN279" s="1"/>
      <c r="AO279" s="1"/>
      <c r="AP279" s="1"/>
      <c r="AQ279" s="1"/>
      <c r="AR279" s="1"/>
      <c r="AS279" s="1"/>
      <c r="AT279" s="4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8"/>
      <c r="BG279" s="1"/>
      <c r="BH279" s="1"/>
    </row>
    <row r="280" spans="1:60" ht="12.75" customHeight="1" x14ac:dyDescent="0.2">
      <c r="A280" s="1"/>
      <c r="B280" s="2"/>
      <c r="C280" s="3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4"/>
      <c r="T280" s="4"/>
      <c r="U280" s="1"/>
      <c r="V280" s="1"/>
      <c r="W280" s="1"/>
      <c r="X280" s="1"/>
      <c r="Y280" s="1"/>
      <c r="Z280" s="1"/>
      <c r="AA280" s="1"/>
      <c r="AB280" s="298"/>
      <c r="AC280" s="298"/>
      <c r="AD280" s="298"/>
      <c r="AE280" s="1"/>
      <c r="AF280" s="298"/>
      <c r="AG280" s="1"/>
      <c r="AH280" s="5"/>
      <c r="AI280" s="6"/>
      <c r="AJ280" s="7"/>
      <c r="AK280" s="1"/>
      <c r="AL280" s="1"/>
      <c r="AM280" s="1"/>
      <c r="AN280" s="1"/>
      <c r="AO280" s="1"/>
      <c r="AP280" s="1"/>
      <c r="AQ280" s="1"/>
      <c r="AR280" s="1"/>
      <c r="AS280" s="1"/>
      <c r="AT280" s="4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8"/>
      <c r="BG280" s="1"/>
      <c r="BH280" s="1"/>
    </row>
    <row r="281" spans="1:60" ht="12.75" customHeight="1" x14ac:dyDescent="0.2">
      <c r="A281" s="1"/>
      <c r="B281" s="2"/>
      <c r="C281" s="3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4"/>
      <c r="T281" s="4"/>
      <c r="U281" s="1"/>
      <c r="V281" s="1"/>
      <c r="W281" s="1"/>
      <c r="X281" s="1"/>
      <c r="Y281" s="1"/>
      <c r="Z281" s="1"/>
      <c r="AA281" s="1"/>
      <c r="AB281" s="298"/>
      <c r="AC281" s="298"/>
      <c r="AD281" s="298"/>
      <c r="AE281" s="1"/>
      <c r="AF281" s="298"/>
      <c r="AG281" s="1"/>
      <c r="AH281" s="5"/>
      <c r="AI281" s="6"/>
      <c r="AJ281" s="7"/>
      <c r="AK281" s="1"/>
      <c r="AL281" s="1"/>
      <c r="AM281" s="1"/>
      <c r="AN281" s="1"/>
      <c r="AO281" s="1"/>
      <c r="AP281" s="1"/>
      <c r="AQ281" s="1"/>
      <c r="AR281" s="1"/>
      <c r="AS281" s="1"/>
      <c r="AT281" s="4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8"/>
      <c r="BG281" s="1"/>
      <c r="BH281" s="1"/>
    </row>
    <row r="282" spans="1:60" ht="12.75" customHeight="1" x14ac:dyDescent="0.2">
      <c r="A282" s="1"/>
      <c r="B282" s="2"/>
      <c r="C282" s="3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4"/>
      <c r="T282" s="4"/>
      <c r="U282" s="1"/>
      <c r="V282" s="1"/>
      <c r="W282" s="1"/>
      <c r="X282" s="1"/>
      <c r="Y282" s="1"/>
      <c r="Z282" s="1"/>
      <c r="AA282" s="1"/>
      <c r="AB282" s="298"/>
      <c r="AC282" s="298"/>
      <c r="AD282" s="298"/>
      <c r="AE282" s="1"/>
      <c r="AF282" s="298"/>
      <c r="AG282" s="1"/>
      <c r="AH282" s="5"/>
      <c r="AI282" s="6"/>
      <c r="AJ282" s="7"/>
      <c r="AK282" s="1"/>
      <c r="AL282" s="1"/>
      <c r="AM282" s="1"/>
      <c r="AN282" s="1"/>
      <c r="AO282" s="1"/>
      <c r="AP282" s="1"/>
      <c r="AQ282" s="1"/>
      <c r="AR282" s="1"/>
      <c r="AS282" s="1"/>
      <c r="AT282" s="4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8"/>
      <c r="BG282" s="1"/>
      <c r="BH282" s="1"/>
    </row>
    <row r="283" spans="1:60" ht="12.75" customHeight="1" x14ac:dyDescent="0.2">
      <c r="A283" s="1"/>
      <c r="B283" s="2"/>
      <c r="C283" s="3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4"/>
      <c r="T283" s="4"/>
      <c r="U283" s="1"/>
      <c r="V283" s="1"/>
      <c r="W283" s="1"/>
      <c r="X283" s="1"/>
      <c r="Y283" s="1"/>
      <c r="Z283" s="1"/>
      <c r="AA283" s="1"/>
      <c r="AB283" s="298"/>
      <c r="AC283" s="298"/>
      <c r="AD283" s="298"/>
      <c r="AE283" s="1"/>
      <c r="AF283" s="298"/>
      <c r="AG283" s="1"/>
      <c r="AH283" s="5"/>
      <c r="AI283" s="6"/>
      <c r="AJ283" s="7"/>
      <c r="AK283" s="1"/>
      <c r="AL283" s="1"/>
      <c r="AM283" s="1"/>
      <c r="AN283" s="1"/>
      <c r="AO283" s="1"/>
      <c r="AP283" s="1"/>
      <c r="AQ283" s="1"/>
      <c r="AR283" s="1"/>
      <c r="AS283" s="1"/>
      <c r="AT283" s="4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8"/>
      <c r="BG283" s="1"/>
      <c r="BH283" s="1"/>
    </row>
    <row r="284" spans="1:60" ht="12.75" customHeight="1" x14ac:dyDescent="0.2">
      <c r="A284" s="1"/>
      <c r="B284" s="2"/>
      <c r="C284" s="3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4"/>
      <c r="T284" s="4"/>
      <c r="U284" s="1"/>
      <c r="V284" s="1"/>
      <c r="W284" s="1"/>
      <c r="X284" s="1"/>
      <c r="Y284" s="1"/>
      <c r="Z284" s="1"/>
      <c r="AA284" s="1"/>
      <c r="AB284" s="298"/>
      <c r="AC284" s="298"/>
      <c r="AD284" s="298"/>
      <c r="AE284" s="1"/>
      <c r="AF284" s="298"/>
      <c r="AG284" s="1"/>
      <c r="AH284" s="5"/>
      <c r="AI284" s="6"/>
      <c r="AJ284" s="7"/>
      <c r="AK284" s="1"/>
      <c r="AL284" s="1"/>
      <c r="AM284" s="1"/>
      <c r="AN284" s="1"/>
      <c r="AO284" s="1"/>
      <c r="AP284" s="1"/>
      <c r="AQ284" s="1"/>
      <c r="AR284" s="1"/>
      <c r="AS284" s="1"/>
      <c r="AT284" s="4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8"/>
      <c r="BG284" s="1"/>
      <c r="BH284" s="1"/>
    </row>
    <row r="285" spans="1:60" ht="12.75" customHeight="1" x14ac:dyDescent="0.2">
      <c r="A285" s="1"/>
      <c r="B285" s="2"/>
      <c r="C285" s="3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4"/>
      <c r="T285" s="4"/>
      <c r="U285" s="1"/>
      <c r="V285" s="1"/>
      <c r="W285" s="1"/>
      <c r="X285" s="1"/>
      <c r="Y285" s="1"/>
      <c r="Z285" s="1"/>
      <c r="AA285" s="1"/>
      <c r="AB285" s="298"/>
      <c r="AC285" s="298"/>
      <c r="AD285" s="298"/>
      <c r="AE285" s="1"/>
      <c r="AF285" s="298"/>
      <c r="AG285" s="1"/>
      <c r="AH285" s="5"/>
      <c r="AI285" s="6"/>
      <c r="AJ285" s="7"/>
      <c r="AK285" s="1"/>
      <c r="AL285" s="1"/>
      <c r="AM285" s="1"/>
      <c r="AN285" s="1"/>
      <c r="AO285" s="1"/>
      <c r="AP285" s="1"/>
      <c r="AQ285" s="1"/>
      <c r="AR285" s="1"/>
      <c r="AS285" s="1"/>
      <c r="AT285" s="4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8"/>
      <c r="BG285" s="1"/>
      <c r="BH285" s="1"/>
    </row>
    <row r="286" spans="1:60" ht="12.75" customHeight="1" x14ac:dyDescent="0.2">
      <c r="A286" s="1"/>
      <c r="B286" s="2"/>
      <c r="C286" s="3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4"/>
      <c r="T286" s="4"/>
      <c r="U286" s="1"/>
      <c r="V286" s="1"/>
      <c r="W286" s="1"/>
      <c r="X286" s="1"/>
      <c r="Y286" s="1"/>
      <c r="Z286" s="1"/>
      <c r="AA286" s="1"/>
      <c r="AB286" s="298"/>
      <c r="AC286" s="298"/>
      <c r="AD286" s="298"/>
      <c r="AE286" s="1"/>
      <c r="AF286" s="298"/>
      <c r="AG286" s="1"/>
      <c r="AH286" s="5"/>
      <c r="AI286" s="6"/>
      <c r="AJ286" s="7"/>
      <c r="AK286" s="1"/>
      <c r="AL286" s="1"/>
      <c r="AM286" s="1"/>
      <c r="AN286" s="1"/>
      <c r="AO286" s="1"/>
      <c r="AP286" s="1"/>
      <c r="AQ286" s="1"/>
      <c r="AR286" s="1"/>
      <c r="AS286" s="1"/>
      <c r="AT286" s="4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8"/>
      <c r="BG286" s="1"/>
      <c r="BH286" s="1"/>
    </row>
    <row r="287" spans="1:60" ht="12.75" customHeight="1" x14ac:dyDescent="0.2">
      <c r="A287" s="1"/>
      <c r="B287" s="2"/>
      <c r="C287" s="3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4"/>
      <c r="T287" s="4"/>
      <c r="U287" s="1"/>
      <c r="V287" s="1"/>
      <c r="W287" s="1"/>
      <c r="X287" s="1"/>
      <c r="Y287" s="1"/>
      <c r="Z287" s="1"/>
      <c r="AA287" s="1"/>
      <c r="AB287" s="298"/>
      <c r="AC287" s="298"/>
      <c r="AD287" s="298"/>
      <c r="AE287" s="1"/>
      <c r="AF287" s="298"/>
      <c r="AG287" s="1"/>
      <c r="AH287" s="5"/>
      <c r="AI287" s="6"/>
      <c r="AJ287" s="7"/>
      <c r="AK287" s="1"/>
      <c r="AL287" s="1"/>
      <c r="AM287" s="1"/>
      <c r="AN287" s="1"/>
      <c r="AO287" s="1"/>
      <c r="AP287" s="1"/>
      <c r="AQ287" s="1"/>
      <c r="AR287" s="1"/>
      <c r="AS287" s="1"/>
      <c r="AT287" s="4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8"/>
      <c r="BG287" s="1"/>
      <c r="BH287" s="1"/>
    </row>
    <row r="288" spans="1:60" ht="12.75" customHeight="1" x14ac:dyDescent="0.2">
      <c r="A288" s="1"/>
      <c r="B288" s="2"/>
      <c r="C288" s="3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4"/>
      <c r="T288" s="4"/>
      <c r="U288" s="1"/>
      <c r="V288" s="1"/>
      <c r="W288" s="1"/>
      <c r="X288" s="1"/>
      <c r="Y288" s="1"/>
      <c r="Z288" s="1"/>
      <c r="AA288" s="1"/>
      <c r="AB288" s="298"/>
      <c r="AC288" s="298"/>
      <c r="AD288" s="298"/>
      <c r="AE288" s="1"/>
      <c r="AF288" s="298"/>
      <c r="AG288" s="1"/>
      <c r="AH288" s="5"/>
      <c r="AI288" s="6"/>
      <c r="AJ288" s="7"/>
      <c r="AK288" s="1"/>
      <c r="AL288" s="1"/>
      <c r="AM288" s="1"/>
      <c r="AN288" s="1"/>
      <c r="AO288" s="1"/>
      <c r="AP288" s="1"/>
      <c r="AQ288" s="1"/>
      <c r="AR288" s="1"/>
      <c r="AS288" s="1"/>
      <c r="AT288" s="4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8"/>
      <c r="BG288" s="1"/>
      <c r="BH288" s="1"/>
    </row>
    <row r="289" spans="1:60" ht="12.75" customHeight="1" x14ac:dyDescent="0.2">
      <c r="A289" s="1"/>
      <c r="B289" s="2"/>
      <c r="C289" s="3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4"/>
      <c r="T289" s="4"/>
      <c r="U289" s="1"/>
      <c r="V289" s="1"/>
      <c r="W289" s="1"/>
      <c r="X289" s="1"/>
      <c r="Y289" s="1"/>
      <c r="Z289" s="1"/>
      <c r="AA289" s="1"/>
      <c r="AB289" s="298"/>
      <c r="AC289" s="298"/>
      <c r="AD289" s="298"/>
      <c r="AE289" s="1"/>
      <c r="AF289" s="298"/>
      <c r="AG289" s="1"/>
      <c r="AH289" s="5"/>
      <c r="AI289" s="6"/>
      <c r="AJ289" s="7"/>
      <c r="AK289" s="1"/>
      <c r="AL289" s="1"/>
      <c r="AM289" s="1"/>
      <c r="AN289" s="1"/>
      <c r="AO289" s="1"/>
      <c r="AP289" s="1"/>
      <c r="AQ289" s="1"/>
      <c r="AR289" s="1"/>
      <c r="AS289" s="1"/>
      <c r="AT289" s="4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8"/>
      <c r="BG289" s="1"/>
      <c r="BH289" s="1"/>
    </row>
    <row r="290" spans="1:60" ht="12.75" customHeight="1" x14ac:dyDescent="0.2">
      <c r="A290" s="1"/>
      <c r="B290" s="2"/>
      <c r="C290" s="3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4"/>
      <c r="T290" s="4"/>
      <c r="U290" s="1"/>
      <c r="V290" s="1"/>
      <c r="W290" s="1"/>
      <c r="X290" s="1"/>
      <c r="Y290" s="1"/>
      <c r="Z290" s="1"/>
      <c r="AA290" s="1"/>
      <c r="AB290" s="298"/>
      <c r="AC290" s="298"/>
      <c r="AD290" s="298"/>
      <c r="AE290" s="1"/>
      <c r="AF290" s="298"/>
      <c r="AG290" s="1"/>
      <c r="AH290" s="5"/>
      <c r="AI290" s="6"/>
      <c r="AJ290" s="7"/>
      <c r="AK290" s="1"/>
      <c r="AL290" s="1"/>
      <c r="AM290" s="1"/>
      <c r="AN290" s="1"/>
      <c r="AO290" s="1"/>
      <c r="AP290" s="1"/>
      <c r="AQ290" s="1"/>
      <c r="AR290" s="1"/>
      <c r="AS290" s="1"/>
      <c r="AT290" s="4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8"/>
      <c r="BG290" s="1"/>
      <c r="BH290" s="1"/>
    </row>
    <row r="291" spans="1:60" ht="12.75" customHeight="1" x14ac:dyDescent="0.2">
      <c r="A291" s="1"/>
      <c r="B291" s="2"/>
      <c r="C291" s="3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4"/>
      <c r="T291" s="4"/>
      <c r="U291" s="1"/>
      <c r="V291" s="1"/>
      <c r="W291" s="1"/>
      <c r="X291" s="1"/>
      <c r="Y291" s="1"/>
      <c r="Z291" s="1"/>
      <c r="AA291" s="1"/>
      <c r="AB291" s="298"/>
      <c r="AC291" s="298"/>
      <c r="AD291" s="298"/>
      <c r="AE291" s="1"/>
      <c r="AF291" s="298"/>
      <c r="AG291" s="1"/>
      <c r="AH291" s="5"/>
      <c r="AI291" s="6"/>
      <c r="AJ291" s="7"/>
      <c r="AK291" s="1"/>
      <c r="AL291" s="1"/>
      <c r="AM291" s="1"/>
      <c r="AN291" s="1"/>
      <c r="AO291" s="1"/>
      <c r="AP291" s="1"/>
      <c r="AQ291" s="1"/>
      <c r="AR291" s="1"/>
      <c r="AS291" s="1"/>
      <c r="AT291" s="4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8"/>
      <c r="BG291" s="1"/>
      <c r="BH291" s="1"/>
    </row>
    <row r="292" spans="1:60" ht="12.75" customHeight="1" x14ac:dyDescent="0.2">
      <c r="A292" s="1"/>
      <c r="B292" s="2"/>
      <c r="C292" s="3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4"/>
      <c r="T292" s="4"/>
      <c r="U292" s="1"/>
      <c r="V292" s="1"/>
      <c r="W292" s="1"/>
      <c r="X292" s="1"/>
      <c r="Y292" s="1"/>
      <c r="Z292" s="1"/>
      <c r="AA292" s="1"/>
      <c r="AB292" s="298"/>
      <c r="AC292" s="298"/>
      <c r="AD292" s="298"/>
      <c r="AE292" s="1"/>
      <c r="AF292" s="298"/>
      <c r="AG292" s="1"/>
      <c r="AH292" s="5"/>
      <c r="AI292" s="6"/>
      <c r="AJ292" s="7"/>
      <c r="AK292" s="1"/>
      <c r="AL292" s="1"/>
      <c r="AM292" s="1"/>
      <c r="AN292" s="1"/>
      <c r="AO292" s="1"/>
      <c r="AP292" s="1"/>
      <c r="AQ292" s="1"/>
      <c r="AR292" s="1"/>
      <c r="AS292" s="1"/>
      <c r="AT292" s="4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8"/>
      <c r="BG292" s="1"/>
      <c r="BH292" s="1"/>
    </row>
    <row r="293" spans="1:60" ht="12.75" customHeight="1" x14ac:dyDescent="0.2">
      <c r="A293" s="1"/>
      <c r="B293" s="2"/>
      <c r="C293" s="3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4"/>
      <c r="T293" s="4"/>
      <c r="U293" s="1"/>
      <c r="V293" s="1"/>
      <c r="W293" s="1"/>
      <c r="X293" s="1"/>
      <c r="Y293" s="1"/>
      <c r="Z293" s="1"/>
      <c r="AA293" s="1"/>
      <c r="AB293" s="298"/>
      <c r="AC293" s="298"/>
      <c r="AD293" s="298"/>
      <c r="AE293" s="1"/>
      <c r="AF293" s="298"/>
      <c r="AG293" s="1"/>
      <c r="AH293" s="5"/>
      <c r="AI293" s="6"/>
      <c r="AJ293" s="7"/>
      <c r="AK293" s="1"/>
      <c r="AL293" s="1"/>
      <c r="AM293" s="1"/>
      <c r="AN293" s="1"/>
      <c r="AO293" s="1"/>
      <c r="AP293" s="1"/>
      <c r="AQ293" s="1"/>
      <c r="AR293" s="1"/>
      <c r="AS293" s="1"/>
      <c r="AT293" s="4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8"/>
      <c r="BG293" s="1"/>
      <c r="BH293" s="1"/>
    </row>
    <row r="294" spans="1:60" ht="12.75" customHeight="1" x14ac:dyDescent="0.2">
      <c r="A294" s="1"/>
      <c r="B294" s="2"/>
      <c r="C294" s="3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4"/>
      <c r="T294" s="4"/>
      <c r="U294" s="1"/>
      <c r="V294" s="1"/>
      <c r="W294" s="1"/>
      <c r="X294" s="1"/>
      <c r="Y294" s="1"/>
      <c r="Z294" s="1"/>
      <c r="AA294" s="1"/>
      <c r="AB294" s="298"/>
      <c r="AC294" s="298"/>
      <c r="AD294" s="298"/>
      <c r="AE294" s="1"/>
      <c r="AF294" s="298"/>
      <c r="AG294" s="1"/>
      <c r="AH294" s="5"/>
      <c r="AI294" s="6"/>
      <c r="AJ294" s="7"/>
      <c r="AK294" s="1"/>
      <c r="AL294" s="1"/>
      <c r="AM294" s="1"/>
      <c r="AN294" s="1"/>
      <c r="AO294" s="1"/>
      <c r="AP294" s="1"/>
      <c r="AQ294" s="1"/>
      <c r="AR294" s="1"/>
      <c r="AS294" s="1"/>
      <c r="AT294" s="4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8"/>
      <c r="BG294" s="1"/>
      <c r="BH294" s="1"/>
    </row>
    <row r="295" spans="1:60" ht="12.75" customHeight="1" x14ac:dyDescent="0.2">
      <c r="A295" s="1"/>
      <c r="B295" s="2"/>
      <c r="C295" s="3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4"/>
      <c r="T295" s="4"/>
      <c r="U295" s="1"/>
      <c r="V295" s="1"/>
      <c r="W295" s="1"/>
      <c r="X295" s="1"/>
      <c r="Y295" s="1"/>
      <c r="Z295" s="1"/>
      <c r="AA295" s="1"/>
      <c r="AB295" s="298"/>
      <c r="AC295" s="298"/>
      <c r="AD295" s="298"/>
      <c r="AE295" s="1"/>
      <c r="AF295" s="298"/>
      <c r="AG295" s="1"/>
      <c r="AH295" s="5"/>
      <c r="AI295" s="6"/>
      <c r="AJ295" s="7"/>
      <c r="AK295" s="1"/>
      <c r="AL295" s="1"/>
      <c r="AM295" s="1"/>
      <c r="AN295" s="1"/>
      <c r="AO295" s="1"/>
      <c r="AP295" s="1"/>
      <c r="AQ295" s="1"/>
      <c r="AR295" s="1"/>
      <c r="AS295" s="1"/>
      <c r="AT295" s="4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8"/>
      <c r="BG295" s="1"/>
      <c r="BH295" s="1"/>
    </row>
    <row r="296" spans="1:60" ht="12.75" customHeight="1" x14ac:dyDescent="0.2">
      <c r="A296" s="1"/>
      <c r="B296" s="2"/>
      <c r="C296" s="3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4"/>
      <c r="T296" s="4"/>
      <c r="U296" s="1"/>
      <c r="V296" s="1"/>
      <c r="W296" s="1"/>
      <c r="X296" s="1"/>
      <c r="Y296" s="1"/>
      <c r="Z296" s="1"/>
      <c r="AA296" s="1"/>
      <c r="AB296" s="298"/>
      <c r="AC296" s="298"/>
      <c r="AD296" s="298"/>
      <c r="AE296" s="1"/>
      <c r="AF296" s="298"/>
      <c r="AG296" s="1"/>
      <c r="AH296" s="5"/>
      <c r="AI296" s="6"/>
      <c r="AJ296" s="7"/>
      <c r="AK296" s="1"/>
      <c r="AL296" s="1"/>
      <c r="AM296" s="1"/>
      <c r="AN296" s="1"/>
      <c r="AO296" s="1"/>
      <c r="AP296" s="1"/>
      <c r="AQ296" s="1"/>
      <c r="AR296" s="1"/>
      <c r="AS296" s="1"/>
      <c r="AT296" s="4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8"/>
      <c r="BG296" s="1"/>
      <c r="BH296" s="1"/>
    </row>
    <row r="297" spans="1:60" ht="12.75" customHeight="1" x14ac:dyDescent="0.2">
      <c r="A297" s="1"/>
      <c r="B297" s="2"/>
      <c r="C297" s="3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4"/>
      <c r="T297" s="4"/>
      <c r="U297" s="1"/>
      <c r="V297" s="1"/>
      <c r="W297" s="1"/>
      <c r="X297" s="1"/>
      <c r="Y297" s="1"/>
      <c r="Z297" s="1"/>
      <c r="AA297" s="1"/>
      <c r="AB297" s="298"/>
      <c r="AC297" s="298"/>
      <c r="AD297" s="298"/>
      <c r="AE297" s="1"/>
      <c r="AF297" s="298"/>
      <c r="AG297" s="1"/>
      <c r="AH297" s="5"/>
      <c r="AI297" s="6"/>
      <c r="AJ297" s="7"/>
      <c r="AK297" s="1"/>
      <c r="AL297" s="1"/>
      <c r="AM297" s="1"/>
      <c r="AN297" s="1"/>
      <c r="AO297" s="1"/>
      <c r="AP297" s="1"/>
      <c r="AQ297" s="1"/>
      <c r="AR297" s="1"/>
      <c r="AS297" s="1"/>
      <c r="AT297" s="4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8"/>
      <c r="BG297" s="1"/>
      <c r="BH297" s="1"/>
    </row>
    <row r="298" spans="1:60" ht="12.75" customHeight="1" x14ac:dyDescent="0.2">
      <c r="A298" s="1"/>
      <c r="B298" s="2"/>
      <c r="C298" s="3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4"/>
      <c r="T298" s="4"/>
      <c r="U298" s="1"/>
      <c r="V298" s="1"/>
      <c r="W298" s="1"/>
      <c r="X298" s="1"/>
      <c r="Y298" s="1"/>
      <c r="Z298" s="1"/>
      <c r="AA298" s="1"/>
      <c r="AB298" s="298"/>
      <c r="AC298" s="298"/>
      <c r="AD298" s="298"/>
      <c r="AE298" s="1"/>
      <c r="AF298" s="298"/>
      <c r="AG298" s="1"/>
      <c r="AH298" s="5"/>
      <c r="AI298" s="6"/>
      <c r="AJ298" s="7"/>
      <c r="AK298" s="1"/>
      <c r="AL298" s="1"/>
      <c r="AM298" s="1"/>
      <c r="AN298" s="1"/>
      <c r="AO298" s="1"/>
      <c r="AP298" s="1"/>
      <c r="AQ298" s="1"/>
      <c r="AR298" s="1"/>
      <c r="AS298" s="1"/>
      <c r="AT298" s="4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8"/>
      <c r="BG298" s="1"/>
      <c r="BH298" s="1"/>
    </row>
    <row r="299" spans="1:60" ht="12.75" customHeight="1" x14ac:dyDescent="0.2">
      <c r="A299" s="1"/>
      <c r="B299" s="2"/>
      <c r="C299" s="3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4"/>
      <c r="T299" s="4"/>
      <c r="U299" s="1"/>
      <c r="V299" s="1"/>
      <c r="W299" s="1"/>
      <c r="X299" s="1"/>
      <c r="Y299" s="1"/>
      <c r="Z299" s="1"/>
      <c r="AA299" s="1"/>
      <c r="AB299" s="298"/>
      <c r="AC299" s="298"/>
      <c r="AD299" s="298"/>
      <c r="AE299" s="1"/>
      <c r="AF299" s="298"/>
      <c r="AG299" s="1"/>
      <c r="AH299" s="5"/>
      <c r="AI299" s="6"/>
      <c r="AJ299" s="7"/>
      <c r="AK299" s="1"/>
      <c r="AL299" s="1"/>
      <c r="AM299" s="1"/>
      <c r="AN299" s="1"/>
      <c r="AO299" s="1"/>
      <c r="AP299" s="1"/>
      <c r="AQ299" s="1"/>
      <c r="AR299" s="1"/>
      <c r="AS299" s="1"/>
      <c r="AT299" s="4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8"/>
      <c r="BG299" s="1"/>
      <c r="BH299" s="1"/>
    </row>
    <row r="300" spans="1:60" ht="12.75" customHeight="1" x14ac:dyDescent="0.2">
      <c r="A300" s="1"/>
      <c r="B300" s="2"/>
      <c r="C300" s="3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4"/>
      <c r="T300" s="4"/>
      <c r="U300" s="1"/>
      <c r="V300" s="1"/>
      <c r="W300" s="1"/>
      <c r="X300" s="1"/>
      <c r="Y300" s="1"/>
      <c r="Z300" s="1"/>
      <c r="AA300" s="1"/>
      <c r="AB300" s="298"/>
      <c r="AC300" s="298"/>
      <c r="AD300" s="298"/>
      <c r="AE300" s="1"/>
      <c r="AF300" s="298"/>
      <c r="AG300" s="1"/>
      <c r="AH300" s="5"/>
      <c r="AI300" s="6"/>
      <c r="AJ300" s="7"/>
      <c r="AK300" s="1"/>
      <c r="AL300" s="1"/>
      <c r="AM300" s="1"/>
      <c r="AN300" s="1"/>
      <c r="AO300" s="1"/>
      <c r="AP300" s="1"/>
      <c r="AQ300" s="1"/>
      <c r="AR300" s="1"/>
      <c r="AS300" s="1"/>
      <c r="AT300" s="4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8"/>
      <c r="BG300" s="1"/>
      <c r="BH300" s="1"/>
    </row>
    <row r="301" spans="1:60" ht="12.75" customHeight="1" x14ac:dyDescent="0.2">
      <c r="A301" s="1"/>
      <c r="B301" s="2"/>
      <c r="C301" s="3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4"/>
      <c r="T301" s="4"/>
      <c r="U301" s="1"/>
      <c r="V301" s="1"/>
      <c r="W301" s="1"/>
      <c r="X301" s="1"/>
      <c r="Y301" s="1"/>
      <c r="Z301" s="1"/>
      <c r="AA301" s="1"/>
      <c r="AB301" s="298"/>
      <c r="AC301" s="298"/>
      <c r="AD301" s="298"/>
      <c r="AE301" s="1"/>
      <c r="AF301" s="298"/>
      <c r="AG301" s="1"/>
      <c r="AH301" s="5"/>
      <c r="AI301" s="6"/>
      <c r="AJ301" s="7"/>
      <c r="AK301" s="1"/>
      <c r="AL301" s="1"/>
      <c r="AM301" s="1"/>
      <c r="AN301" s="1"/>
      <c r="AO301" s="1"/>
      <c r="AP301" s="1"/>
      <c r="AQ301" s="1"/>
      <c r="AR301" s="1"/>
      <c r="AS301" s="1"/>
      <c r="AT301" s="4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8"/>
      <c r="BG301" s="1"/>
      <c r="BH301" s="1"/>
    </row>
    <row r="302" spans="1:60" ht="12.75" customHeight="1" x14ac:dyDescent="0.2">
      <c r="A302" s="1"/>
      <c r="B302" s="2"/>
      <c r="C302" s="3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4"/>
      <c r="T302" s="4"/>
      <c r="U302" s="1"/>
      <c r="V302" s="1"/>
      <c r="W302" s="1"/>
      <c r="X302" s="1"/>
      <c r="Y302" s="1"/>
      <c r="Z302" s="1"/>
      <c r="AA302" s="1"/>
      <c r="AB302" s="298"/>
      <c r="AC302" s="298"/>
      <c r="AD302" s="298"/>
      <c r="AE302" s="1"/>
      <c r="AF302" s="298"/>
      <c r="AG302" s="1"/>
      <c r="AH302" s="5"/>
      <c r="AI302" s="6"/>
      <c r="AJ302" s="7"/>
      <c r="AK302" s="1"/>
      <c r="AL302" s="1"/>
      <c r="AM302" s="1"/>
      <c r="AN302" s="1"/>
      <c r="AO302" s="1"/>
      <c r="AP302" s="1"/>
      <c r="AQ302" s="1"/>
      <c r="AR302" s="1"/>
      <c r="AS302" s="1"/>
      <c r="AT302" s="4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8"/>
      <c r="BG302" s="1"/>
      <c r="BH302" s="1"/>
    </row>
    <row r="303" spans="1:60" ht="12.75" customHeight="1" x14ac:dyDescent="0.2">
      <c r="A303" s="1"/>
      <c r="B303" s="2"/>
      <c r="C303" s="3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4"/>
      <c r="T303" s="4"/>
      <c r="U303" s="1"/>
      <c r="V303" s="1"/>
      <c r="W303" s="1"/>
      <c r="X303" s="1"/>
      <c r="Y303" s="1"/>
      <c r="Z303" s="1"/>
      <c r="AA303" s="1"/>
      <c r="AB303" s="298"/>
      <c r="AC303" s="298"/>
      <c r="AD303" s="298"/>
      <c r="AE303" s="1"/>
      <c r="AF303" s="298"/>
      <c r="AG303" s="1"/>
      <c r="AH303" s="5"/>
      <c r="AI303" s="6"/>
      <c r="AJ303" s="7"/>
      <c r="AK303" s="1"/>
      <c r="AL303" s="1"/>
      <c r="AM303" s="1"/>
      <c r="AN303" s="1"/>
      <c r="AO303" s="1"/>
      <c r="AP303" s="1"/>
      <c r="AQ303" s="1"/>
      <c r="AR303" s="1"/>
      <c r="AS303" s="1"/>
      <c r="AT303" s="4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8"/>
      <c r="BG303" s="1"/>
      <c r="BH303" s="1"/>
    </row>
    <row r="304" spans="1:60" ht="12.75" customHeight="1" x14ac:dyDescent="0.2">
      <c r="A304" s="1"/>
      <c r="B304" s="2"/>
      <c r="C304" s="3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4"/>
      <c r="T304" s="4"/>
      <c r="U304" s="1"/>
      <c r="V304" s="1"/>
      <c r="W304" s="1"/>
      <c r="X304" s="1"/>
      <c r="Y304" s="1"/>
      <c r="Z304" s="1"/>
      <c r="AA304" s="1"/>
      <c r="AB304" s="298"/>
      <c r="AC304" s="298"/>
      <c r="AD304" s="298"/>
      <c r="AE304" s="1"/>
      <c r="AF304" s="298"/>
      <c r="AG304" s="1"/>
      <c r="AH304" s="5"/>
      <c r="AI304" s="6"/>
      <c r="AJ304" s="7"/>
      <c r="AK304" s="1"/>
      <c r="AL304" s="1"/>
      <c r="AM304" s="1"/>
      <c r="AN304" s="1"/>
      <c r="AO304" s="1"/>
      <c r="AP304" s="1"/>
      <c r="AQ304" s="1"/>
      <c r="AR304" s="1"/>
      <c r="AS304" s="1"/>
      <c r="AT304" s="4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8"/>
      <c r="BG304" s="1"/>
      <c r="BH304" s="1"/>
    </row>
    <row r="305" spans="1:60" ht="12.75" customHeight="1" x14ac:dyDescent="0.2">
      <c r="A305" s="1"/>
      <c r="B305" s="2"/>
      <c r="C305" s="3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4"/>
      <c r="T305" s="4"/>
      <c r="U305" s="1"/>
      <c r="V305" s="1"/>
      <c r="W305" s="1"/>
      <c r="X305" s="1"/>
      <c r="Y305" s="1"/>
      <c r="Z305" s="1"/>
      <c r="AA305" s="1"/>
      <c r="AB305" s="298"/>
      <c r="AC305" s="298"/>
      <c r="AD305" s="298"/>
      <c r="AE305" s="1"/>
      <c r="AF305" s="298"/>
      <c r="AG305" s="1"/>
      <c r="AH305" s="5"/>
      <c r="AI305" s="6"/>
      <c r="AJ305" s="7"/>
      <c r="AK305" s="1"/>
      <c r="AL305" s="1"/>
      <c r="AM305" s="1"/>
      <c r="AN305" s="1"/>
      <c r="AO305" s="1"/>
      <c r="AP305" s="1"/>
      <c r="AQ305" s="1"/>
      <c r="AR305" s="1"/>
      <c r="AS305" s="1"/>
      <c r="AT305" s="4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8"/>
      <c r="BG305" s="1"/>
      <c r="BH305" s="1"/>
    </row>
    <row r="306" spans="1:60" ht="12.75" customHeight="1" x14ac:dyDescent="0.2">
      <c r="A306" s="1"/>
      <c r="B306" s="2"/>
      <c r="C306" s="3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4"/>
      <c r="T306" s="4"/>
      <c r="U306" s="1"/>
      <c r="V306" s="1"/>
      <c r="W306" s="1"/>
      <c r="X306" s="1"/>
      <c r="Y306" s="1"/>
      <c r="Z306" s="1"/>
      <c r="AA306" s="1"/>
      <c r="AB306" s="298"/>
      <c r="AC306" s="298"/>
      <c r="AD306" s="298"/>
      <c r="AE306" s="1"/>
      <c r="AF306" s="298"/>
      <c r="AG306" s="1"/>
      <c r="AH306" s="5"/>
      <c r="AI306" s="6"/>
      <c r="AJ306" s="7"/>
      <c r="AK306" s="1"/>
      <c r="AL306" s="1"/>
      <c r="AM306" s="1"/>
      <c r="AN306" s="1"/>
      <c r="AO306" s="1"/>
      <c r="AP306" s="1"/>
      <c r="AQ306" s="1"/>
      <c r="AR306" s="1"/>
      <c r="AS306" s="1"/>
      <c r="AT306" s="4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8"/>
      <c r="BG306" s="1"/>
      <c r="BH306" s="1"/>
    </row>
    <row r="307" spans="1:60" ht="12.75" customHeight="1" x14ac:dyDescent="0.2">
      <c r="A307" s="1"/>
      <c r="B307" s="2"/>
      <c r="C307" s="3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4"/>
      <c r="T307" s="4"/>
      <c r="U307" s="1"/>
      <c r="V307" s="1"/>
      <c r="W307" s="1"/>
      <c r="X307" s="1"/>
      <c r="Y307" s="1"/>
      <c r="Z307" s="1"/>
      <c r="AA307" s="1"/>
      <c r="AB307" s="298"/>
      <c r="AC307" s="298"/>
      <c r="AD307" s="298"/>
      <c r="AE307" s="1"/>
      <c r="AF307" s="298"/>
      <c r="AG307" s="1"/>
      <c r="AH307" s="5"/>
      <c r="AI307" s="6"/>
      <c r="AJ307" s="7"/>
      <c r="AK307" s="1"/>
      <c r="AL307" s="1"/>
      <c r="AM307" s="1"/>
      <c r="AN307" s="1"/>
      <c r="AO307" s="1"/>
      <c r="AP307" s="1"/>
      <c r="AQ307" s="1"/>
      <c r="AR307" s="1"/>
      <c r="AS307" s="1"/>
      <c r="AT307" s="4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8"/>
      <c r="BG307" s="1"/>
      <c r="BH307" s="1"/>
    </row>
    <row r="308" spans="1:60" ht="12.75" customHeight="1" x14ac:dyDescent="0.2">
      <c r="A308" s="1"/>
      <c r="B308" s="2"/>
      <c r="C308" s="3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4"/>
      <c r="T308" s="4"/>
      <c r="U308" s="1"/>
      <c r="V308" s="1"/>
      <c r="W308" s="1"/>
      <c r="X308" s="1"/>
      <c r="Y308" s="1"/>
      <c r="Z308" s="1"/>
      <c r="AA308" s="1"/>
      <c r="AB308" s="298"/>
      <c r="AC308" s="298"/>
      <c r="AD308" s="298"/>
      <c r="AE308" s="1"/>
      <c r="AF308" s="298"/>
      <c r="AG308" s="1"/>
      <c r="AH308" s="5"/>
      <c r="AI308" s="6"/>
      <c r="AJ308" s="7"/>
      <c r="AK308" s="1"/>
      <c r="AL308" s="1"/>
      <c r="AM308" s="1"/>
      <c r="AN308" s="1"/>
      <c r="AO308" s="1"/>
      <c r="AP308" s="1"/>
      <c r="AQ308" s="1"/>
      <c r="AR308" s="1"/>
      <c r="AS308" s="1"/>
      <c r="AT308" s="4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8"/>
      <c r="BG308" s="1"/>
      <c r="BH308" s="1"/>
    </row>
    <row r="309" spans="1:60" ht="12.75" customHeight="1" x14ac:dyDescent="0.2">
      <c r="A309" s="1"/>
      <c r="B309" s="2"/>
      <c r="C309" s="3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4"/>
      <c r="T309" s="4"/>
      <c r="U309" s="1"/>
      <c r="V309" s="1"/>
      <c r="W309" s="1"/>
      <c r="X309" s="1"/>
      <c r="Y309" s="1"/>
      <c r="Z309" s="1"/>
      <c r="AA309" s="1"/>
      <c r="AB309" s="298"/>
      <c r="AC309" s="298"/>
      <c r="AD309" s="298"/>
      <c r="AE309" s="1"/>
      <c r="AF309" s="298"/>
      <c r="AG309" s="1"/>
      <c r="AH309" s="5"/>
      <c r="AI309" s="6"/>
      <c r="AJ309" s="7"/>
      <c r="AK309" s="1"/>
      <c r="AL309" s="1"/>
      <c r="AM309" s="1"/>
      <c r="AN309" s="1"/>
      <c r="AO309" s="1"/>
      <c r="AP309" s="1"/>
      <c r="AQ309" s="1"/>
      <c r="AR309" s="1"/>
      <c r="AS309" s="1"/>
      <c r="AT309" s="4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8"/>
      <c r="BG309" s="1"/>
      <c r="BH309" s="1"/>
    </row>
    <row r="310" spans="1:60" ht="12.75" customHeight="1" x14ac:dyDescent="0.2">
      <c r="A310" s="1"/>
      <c r="B310" s="2"/>
      <c r="C310" s="3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4"/>
      <c r="T310" s="4"/>
      <c r="U310" s="1"/>
      <c r="V310" s="1"/>
      <c r="W310" s="1"/>
      <c r="X310" s="1"/>
      <c r="Y310" s="1"/>
      <c r="Z310" s="1"/>
      <c r="AA310" s="1"/>
      <c r="AB310" s="298"/>
      <c r="AC310" s="298"/>
      <c r="AD310" s="298"/>
      <c r="AE310" s="1"/>
      <c r="AF310" s="298"/>
      <c r="AG310" s="1"/>
      <c r="AH310" s="5"/>
      <c r="AI310" s="6"/>
      <c r="AJ310" s="7"/>
      <c r="AK310" s="1"/>
      <c r="AL310" s="1"/>
      <c r="AM310" s="1"/>
      <c r="AN310" s="1"/>
      <c r="AO310" s="1"/>
      <c r="AP310" s="1"/>
      <c r="AQ310" s="1"/>
      <c r="AR310" s="1"/>
      <c r="AS310" s="1"/>
      <c r="AT310" s="4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8"/>
      <c r="BG310" s="1"/>
      <c r="BH310" s="1"/>
    </row>
    <row r="311" spans="1:60" ht="12.75" customHeight="1" x14ac:dyDescent="0.2">
      <c r="A311" s="1"/>
      <c r="B311" s="2"/>
      <c r="C311" s="3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4"/>
      <c r="T311" s="4"/>
      <c r="U311" s="1"/>
      <c r="V311" s="1"/>
      <c r="W311" s="1"/>
      <c r="X311" s="1"/>
      <c r="Y311" s="1"/>
      <c r="Z311" s="1"/>
      <c r="AA311" s="1"/>
      <c r="AB311" s="298"/>
      <c r="AC311" s="298"/>
      <c r="AD311" s="298"/>
      <c r="AE311" s="1"/>
      <c r="AF311" s="298"/>
      <c r="AG311" s="1"/>
      <c r="AH311" s="5"/>
      <c r="AI311" s="6"/>
      <c r="AJ311" s="7"/>
      <c r="AK311" s="1"/>
      <c r="AL311" s="1"/>
      <c r="AM311" s="1"/>
      <c r="AN311" s="1"/>
      <c r="AO311" s="1"/>
      <c r="AP311" s="1"/>
      <c r="AQ311" s="1"/>
      <c r="AR311" s="1"/>
      <c r="AS311" s="1"/>
      <c r="AT311" s="4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8"/>
      <c r="BG311" s="1"/>
      <c r="BH311" s="1"/>
    </row>
    <row r="312" spans="1:60" ht="12.75" customHeight="1" x14ac:dyDescent="0.2">
      <c r="A312" s="1"/>
      <c r="B312" s="2"/>
      <c r="C312" s="3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4"/>
      <c r="T312" s="4"/>
      <c r="U312" s="1"/>
      <c r="V312" s="1"/>
      <c r="W312" s="1"/>
      <c r="X312" s="1"/>
      <c r="Y312" s="1"/>
      <c r="Z312" s="1"/>
      <c r="AA312" s="1"/>
      <c r="AB312" s="298"/>
      <c r="AC312" s="298"/>
      <c r="AD312" s="298"/>
      <c r="AE312" s="1"/>
      <c r="AF312" s="298"/>
      <c r="AG312" s="1"/>
      <c r="AH312" s="5"/>
      <c r="AI312" s="6"/>
      <c r="AJ312" s="7"/>
      <c r="AK312" s="1"/>
      <c r="AL312" s="1"/>
      <c r="AM312" s="1"/>
      <c r="AN312" s="1"/>
      <c r="AO312" s="1"/>
      <c r="AP312" s="1"/>
      <c r="AQ312" s="1"/>
      <c r="AR312" s="1"/>
      <c r="AS312" s="1"/>
      <c r="AT312" s="4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8"/>
      <c r="BG312" s="1"/>
      <c r="BH312" s="1"/>
    </row>
    <row r="313" spans="1:60" ht="12.75" customHeight="1" x14ac:dyDescent="0.2">
      <c r="A313" s="1"/>
      <c r="B313" s="2"/>
      <c r="C313" s="3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4"/>
      <c r="T313" s="4"/>
      <c r="U313" s="1"/>
      <c r="V313" s="1"/>
      <c r="W313" s="1"/>
      <c r="X313" s="1"/>
      <c r="Y313" s="1"/>
      <c r="Z313" s="1"/>
      <c r="AA313" s="1"/>
      <c r="AB313" s="298"/>
      <c r="AC313" s="298"/>
      <c r="AD313" s="298"/>
      <c r="AE313" s="1"/>
      <c r="AF313" s="298"/>
      <c r="AG313" s="1"/>
      <c r="AH313" s="5"/>
      <c r="AI313" s="6"/>
      <c r="AJ313" s="7"/>
      <c r="AK313" s="1"/>
      <c r="AL313" s="1"/>
      <c r="AM313" s="1"/>
      <c r="AN313" s="1"/>
      <c r="AO313" s="1"/>
      <c r="AP313" s="1"/>
      <c r="AQ313" s="1"/>
      <c r="AR313" s="1"/>
      <c r="AS313" s="1"/>
      <c r="AT313" s="4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8"/>
      <c r="BG313" s="1"/>
      <c r="BH313" s="1"/>
    </row>
    <row r="314" spans="1:60" ht="12.75" customHeight="1" x14ac:dyDescent="0.2">
      <c r="A314" s="1"/>
      <c r="B314" s="2"/>
      <c r="C314" s="3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4"/>
      <c r="T314" s="4"/>
      <c r="U314" s="1"/>
      <c r="V314" s="1"/>
      <c r="W314" s="1"/>
      <c r="X314" s="1"/>
      <c r="Y314" s="1"/>
      <c r="Z314" s="1"/>
      <c r="AA314" s="1"/>
      <c r="AB314" s="298"/>
      <c r="AC314" s="298"/>
      <c r="AD314" s="298"/>
      <c r="AE314" s="1"/>
      <c r="AF314" s="298"/>
      <c r="AG314" s="1"/>
      <c r="AH314" s="5"/>
      <c r="AI314" s="6"/>
      <c r="AJ314" s="7"/>
      <c r="AK314" s="1"/>
      <c r="AL314" s="1"/>
      <c r="AM314" s="1"/>
      <c r="AN314" s="1"/>
      <c r="AO314" s="1"/>
      <c r="AP314" s="1"/>
      <c r="AQ314" s="1"/>
      <c r="AR314" s="1"/>
      <c r="AS314" s="1"/>
      <c r="AT314" s="4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8"/>
      <c r="BG314" s="1"/>
      <c r="BH314" s="1"/>
    </row>
    <row r="315" spans="1:60" ht="12.75" customHeight="1" x14ac:dyDescent="0.2">
      <c r="A315" s="1"/>
      <c r="B315" s="2"/>
      <c r="C315" s="3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4"/>
      <c r="T315" s="4"/>
      <c r="U315" s="1"/>
      <c r="V315" s="1"/>
      <c r="W315" s="1"/>
      <c r="X315" s="1"/>
      <c r="Y315" s="1"/>
      <c r="Z315" s="1"/>
      <c r="AA315" s="1"/>
      <c r="AB315" s="298"/>
      <c r="AC315" s="298"/>
      <c r="AD315" s="298"/>
      <c r="AE315" s="1"/>
      <c r="AF315" s="298"/>
      <c r="AG315" s="1"/>
      <c r="AH315" s="5"/>
      <c r="AI315" s="6"/>
      <c r="AJ315" s="7"/>
      <c r="AK315" s="1"/>
      <c r="AL315" s="1"/>
      <c r="AM315" s="1"/>
      <c r="AN315" s="1"/>
      <c r="AO315" s="1"/>
      <c r="AP315" s="1"/>
      <c r="AQ315" s="1"/>
      <c r="AR315" s="1"/>
      <c r="AS315" s="1"/>
      <c r="AT315" s="4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8"/>
      <c r="BG315" s="1"/>
      <c r="BH315" s="1"/>
    </row>
    <row r="316" spans="1:60" ht="12.75" customHeight="1" x14ac:dyDescent="0.2">
      <c r="A316" s="1"/>
      <c r="B316" s="2"/>
      <c r="C316" s="3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4"/>
      <c r="T316" s="4"/>
      <c r="U316" s="1"/>
      <c r="V316" s="1"/>
      <c r="W316" s="1"/>
      <c r="X316" s="1"/>
      <c r="Y316" s="1"/>
      <c r="Z316" s="1"/>
      <c r="AA316" s="1"/>
      <c r="AB316" s="298"/>
      <c r="AC316" s="298"/>
      <c r="AD316" s="298"/>
      <c r="AE316" s="1"/>
      <c r="AF316" s="298"/>
      <c r="AG316" s="1"/>
      <c r="AH316" s="5"/>
      <c r="AI316" s="6"/>
      <c r="AJ316" s="7"/>
      <c r="AK316" s="1"/>
      <c r="AL316" s="1"/>
      <c r="AM316" s="1"/>
      <c r="AN316" s="1"/>
      <c r="AO316" s="1"/>
      <c r="AP316" s="1"/>
      <c r="AQ316" s="1"/>
      <c r="AR316" s="1"/>
      <c r="AS316" s="1"/>
      <c r="AT316" s="4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8"/>
      <c r="BG316" s="1"/>
      <c r="BH316" s="1"/>
    </row>
    <row r="317" spans="1:60" ht="12.75" customHeight="1" x14ac:dyDescent="0.2">
      <c r="A317" s="1"/>
      <c r="B317" s="2"/>
      <c r="C317" s="3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4"/>
      <c r="T317" s="4"/>
      <c r="U317" s="1"/>
      <c r="V317" s="1"/>
      <c r="W317" s="1"/>
      <c r="X317" s="1"/>
      <c r="Y317" s="1"/>
      <c r="Z317" s="1"/>
      <c r="AA317" s="1"/>
      <c r="AB317" s="298"/>
      <c r="AC317" s="298"/>
      <c r="AD317" s="298"/>
      <c r="AE317" s="1"/>
      <c r="AF317" s="298"/>
      <c r="AG317" s="1"/>
      <c r="AH317" s="5"/>
      <c r="AI317" s="6"/>
      <c r="AJ317" s="7"/>
      <c r="AK317" s="1"/>
      <c r="AL317" s="1"/>
      <c r="AM317" s="1"/>
      <c r="AN317" s="1"/>
      <c r="AO317" s="1"/>
      <c r="AP317" s="1"/>
      <c r="AQ317" s="1"/>
      <c r="AR317" s="1"/>
      <c r="AS317" s="1"/>
      <c r="AT317" s="4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8"/>
      <c r="BG317" s="1"/>
      <c r="BH317" s="1"/>
    </row>
    <row r="318" spans="1:60" ht="12.75" customHeight="1" x14ac:dyDescent="0.2">
      <c r="A318" s="1"/>
      <c r="B318" s="2"/>
      <c r="C318" s="3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4"/>
      <c r="T318" s="4"/>
      <c r="U318" s="1"/>
      <c r="V318" s="1"/>
      <c r="W318" s="1"/>
      <c r="X318" s="1"/>
      <c r="Y318" s="1"/>
      <c r="Z318" s="1"/>
      <c r="AA318" s="1"/>
      <c r="AB318" s="298"/>
      <c r="AC318" s="298"/>
      <c r="AD318" s="298"/>
      <c r="AE318" s="1"/>
      <c r="AF318" s="298"/>
      <c r="AG318" s="1"/>
      <c r="AH318" s="5"/>
      <c r="AI318" s="6"/>
      <c r="AJ318" s="7"/>
      <c r="AK318" s="1"/>
      <c r="AL318" s="1"/>
      <c r="AM318" s="1"/>
      <c r="AN318" s="1"/>
      <c r="AO318" s="1"/>
      <c r="AP318" s="1"/>
      <c r="AQ318" s="1"/>
      <c r="AR318" s="1"/>
      <c r="AS318" s="1"/>
      <c r="AT318" s="4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8"/>
      <c r="BG318" s="1"/>
      <c r="BH318" s="1"/>
    </row>
    <row r="319" spans="1:60" ht="12.75" customHeight="1" x14ac:dyDescent="0.2">
      <c r="A319" s="1"/>
      <c r="B319" s="2"/>
      <c r="C319" s="3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4"/>
      <c r="T319" s="4"/>
      <c r="U319" s="1"/>
      <c r="V319" s="1"/>
      <c r="W319" s="1"/>
      <c r="X319" s="1"/>
      <c r="Y319" s="1"/>
      <c r="Z319" s="1"/>
      <c r="AA319" s="1"/>
      <c r="AB319" s="298"/>
      <c r="AC319" s="298"/>
      <c r="AD319" s="298"/>
      <c r="AE319" s="1"/>
      <c r="AF319" s="298"/>
      <c r="AG319" s="1"/>
      <c r="AH319" s="5"/>
      <c r="AI319" s="6"/>
      <c r="AJ319" s="7"/>
      <c r="AK319" s="1"/>
      <c r="AL319" s="1"/>
      <c r="AM319" s="1"/>
      <c r="AN319" s="1"/>
      <c r="AO319" s="1"/>
      <c r="AP319" s="1"/>
      <c r="AQ319" s="1"/>
      <c r="AR319" s="1"/>
      <c r="AS319" s="1"/>
      <c r="AT319" s="4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8"/>
      <c r="BG319" s="1"/>
      <c r="BH319" s="1"/>
    </row>
    <row r="320" spans="1:60" ht="12.75" customHeight="1" x14ac:dyDescent="0.2">
      <c r="A320" s="1"/>
      <c r="B320" s="2"/>
      <c r="C320" s="3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4"/>
      <c r="T320" s="4"/>
      <c r="U320" s="1"/>
      <c r="V320" s="1"/>
      <c r="W320" s="1"/>
      <c r="X320" s="1"/>
      <c r="Y320" s="1"/>
      <c r="Z320" s="1"/>
      <c r="AA320" s="1"/>
      <c r="AB320" s="298"/>
      <c r="AC320" s="298"/>
      <c r="AD320" s="298"/>
      <c r="AE320" s="1"/>
      <c r="AF320" s="298"/>
      <c r="AG320" s="1"/>
      <c r="AH320" s="5"/>
      <c r="AI320" s="6"/>
      <c r="AJ320" s="7"/>
      <c r="AK320" s="1"/>
      <c r="AL320" s="1"/>
      <c r="AM320" s="1"/>
      <c r="AN320" s="1"/>
      <c r="AO320" s="1"/>
      <c r="AP320" s="1"/>
      <c r="AQ320" s="1"/>
      <c r="AR320" s="1"/>
      <c r="AS320" s="1"/>
      <c r="AT320" s="4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8"/>
      <c r="BG320" s="1"/>
      <c r="BH320" s="1"/>
    </row>
    <row r="321" spans="1:60" ht="12.75" customHeight="1" x14ac:dyDescent="0.2">
      <c r="A321" s="1"/>
      <c r="B321" s="2"/>
      <c r="C321" s="3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4"/>
      <c r="T321" s="4"/>
      <c r="U321" s="1"/>
      <c r="V321" s="1"/>
      <c r="W321" s="1"/>
      <c r="X321" s="1"/>
      <c r="Y321" s="1"/>
      <c r="Z321" s="1"/>
      <c r="AA321" s="1"/>
      <c r="AB321" s="298"/>
      <c r="AC321" s="298"/>
      <c r="AD321" s="298"/>
      <c r="AE321" s="1"/>
      <c r="AF321" s="298"/>
      <c r="AG321" s="1"/>
      <c r="AH321" s="5"/>
      <c r="AI321" s="6"/>
      <c r="AJ321" s="7"/>
      <c r="AK321" s="1"/>
      <c r="AL321" s="1"/>
      <c r="AM321" s="1"/>
      <c r="AN321" s="1"/>
      <c r="AO321" s="1"/>
      <c r="AP321" s="1"/>
      <c r="AQ321" s="1"/>
      <c r="AR321" s="1"/>
      <c r="AS321" s="1"/>
      <c r="AT321" s="4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8"/>
      <c r="BG321" s="1"/>
      <c r="BH321" s="1"/>
    </row>
    <row r="322" spans="1:60" ht="12.75" customHeight="1" x14ac:dyDescent="0.2">
      <c r="A322" s="1"/>
      <c r="B322" s="2"/>
      <c r="C322" s="3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4"/>
      <c r="T322" s="4"/>
      <c r="U322" s="1"/>
      <c r="V322" s="1"/>
      <c r="W322" s="1"/>
      <c r="X322" s="1"/>
      <c r="Y322" s="1"/>
      <c r="Z322" s="1"/>
      <c r="AA322" s="1"/>
      <c r="AB322" s="298"/>
      <c r="AC322" s="298"/>
      <c r="AD322" s="298"/>
      <c r="AE322" s="1"/>
      <c r="AF322" s="298"/>
      <c r="AG322" s="1"/>
      <c r="AH322" s="5"/>
      <c r="AI322" s="6"/>
      <c r="AJ322" s="7"/>
      <c r="AK322" s="1"/>
      <c r="AL322" s="1"/>
      <c r="AM322" s="1"/>
      <c r="AN322" s="1"/>
      <c r="AO322" s="1"/>
      <c r="AP322" s="1"/>
      <c r="AQ322" s="1"/>
      <c r="AR322" s="1"/>
      <c r="AS322" s="1"/>
      <c r="AT322" s="4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8"/>
      <c r="BG322" s="1"/>
      <c r="BH322" s="1"/>
    </row>
    <row r="323" spans="1:60" ht="12.75" customHeight="1" x14ac:dyDescent="0.2">
      <c r="A323" s="1"/>
      <c r="B323" s="2"/>
      <c r="C323" s="3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4"/>
      <c r="T323" s="4"/>
      <c r="U323" s="1"/>
      <c r="V323" s="1"/>
      <c r="W323" s="1"/>
      <c r="X323" s="1"/>
      <c r="Y323" s="1"/>
      <c r="Z323" s="1"/>
      <c r="AA323" s="1"/>
      <c r="AB323" s="298"/>
      <c r="AC323" s="298"/>
      <c r="AD323" s="298"/>
      <c r="AE323" s="1"/>
      <c r="AF323" s="298"/>
      <c r="AG323" s="1"/>
      <c r="AH323" s="5"/>
      <c r="AI323" s="6"/>
      <c r="AJ323" s="7"/>
      <c r="AK323" s="1"/>
      <c r="AL323" s="1"/>
      <c r="AM323" s="1"/>
      <c r="AN323" s="1"/>
      <c r="AO323" s="1"/>
      <c r="AP323" s="1"/>
      <c r="AQ323" s="1"/>
      <c r="AR323" s="1"/>
      <c r="AS323" s="1"/>
      <c r="AT323" s="4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8"/>
      <c r="BG323" s="1"/>
      <c r="BH323" s="1"/>
    </row>
    <row r="324" spans="1:60" ht="12.75" customHeight="1" x14ac:dyDescent="0.2">
      <c r="A324" s="1"/>
      <c r="B324" s="2"/>
      <c r="C324" s="3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4"/>
      <c r="T324" s="4"/>
      <c r="U324" s="1"/>
      <c r="V324" s="1"/>
      <c r="W324" s="1"/>
      <c r="X324" s="1"/>
      <c r="Y324" s="1"/>
      <c r="Z324" s="1"/>
      <c r="AA324" s="1"/>
      <c r="AB324" s="298"/>
      <c r="AC324" s="298"/>
      <c r="AD324" s="298"/>
      <c r="AE324" s="1"/>
      <c r="AF324" s="298"/>
      <c r="AG324" s="1"/>
      <c r="AH324" s="5"/>
      <c r="AI324" s="6"/>
      <c r="AJ324" s="7"/>
      <c r="AK324" s="1"/>
      <c r="AL324" s="1"/>
      <c r="AM324" s="1"/>
      <c r="AN324" s="1"/>
      <c r="AO324" s="1"/>
      <c r="AP324" s="1"/>
      <c r="AQ324" s="1"/>
      <c r="AR324" s="1"/>
      <c r="AS324" s="1"/>
      <c r="AT324" s="4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8"/>
      <c r="BG324" s="1"/>
      <c r="BH324" s="1"/>
    </row>
    <row r="325" spans="1:60" ht="12.75" customHeight="1" x14ac:dyDescent="0.2">
      <c r="A325" s="1"/>
      <c r="B325" s="2"/>
      <c r="C325" s="3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4"/>
      <c r="T325" s="4"/>
      <c r="U325" s="1"/>
      <c r="V325" s="1"/>
      <c r="W325" s="1"/>
      <c r="X325" s="1"/>
      <c r="Y325" s="1"/>
      <c r="Z325" s="1"/>
      <c r="AA325" s="1"/>
      <c r="AB325" s="298"/>
      <c r="AC325" s="298"/>
      <c r="AD325" s="298"/>
      <c r="AE325" s="1"/>
      <c r="AF325" s="298"/>
      <c r="AG325" s="1"/>
      <c r="AH325" s="5"/>
      <c r="AI325" s="6"/>
      <c r="AJ325" s="7"/>
      <c r="AK325" s="1"/>
      <c r="AL325" s="1"/>
      <c r="AM325" s="1"/>
      <c r="AN325" s="1"/>
      <c r="AO325" s="1"/>
      <c r="AP325" s="1"/>
      <c r="AQ325" s="1"/>
      <c r="AR325" s="1"/>
      <c r="AS325" s="1"/>
      <c r="AT325" s="4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8"/>
      <c r="BG325" s="1"/>
      <c r="BH325" s="1"/>
    </row>
    <row r="326" spans="1:60" ht="12.75" customHeight="1" x14ac:dyDescent="0.2">
      <c r="A326" s="1"/>
      <c r="B326" s="2"/>
      <c r="C326" s="3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4"/>
      <c r="T326" s="4"/>
      <c r="U326" s="1"/>
      <c r="V326" s="1"/>
      <c r="W326" s="1"/>
      <c r="X326" s="1"/>
      <c r="Y326" s="1"/>
      <c r="Z326" s="1"/>
      <c r="AA326" s="1"/>
      <c r="AB326" s="298"/>
      <c r="AC326" s="298"/>
      <c r="AD326" s="298"/>
      <c r="AE326" s="1"/>
      <c r="AF326" s="298"/>
      <c r="AG326" s="1"/>
      <c r="AH326" s="5"/>
      <c r="AI326" s="6"/>
      <c r="AJ326" s="7"/>
      <c r="AK326" s="1"/>
      <c r="AL326" s="1"/>
      <c r="AM326" s="1"/>
      <c r="AN326" s="1"/>
      <c r="AO326" s="1"/>
      <c r="AP326" s="1"/>
      <c r="AQ326" s="1"/>
      <c r="AR326" s="1"/>
      <c r="AS326" s="1"/>
      <c r="AT326" s="4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8"/>
      <c r="BG326" s="1"/>
      <c r="BH326" s="1"/>
    </row>
    <row r="327" spans="1:60" ht="12.75" customHeight="1" x14ac:dyDescent="0.2">
      <c r="A327" s="1"/>
      <c r="B327" s="2"/>
      <c r="C327" s="3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4"/>
      <c r="T327" s="4"/>
      <c r="U327" s="1"/>
      <c r="V327" s="1"/>
      <c r="W327" s="1"/>
      <c r="X327" s="1"/>
      <c r="Y327" s="1"/>
      <c r="Z327" s="1"/>
      <c r="AA327" s="1"/>
      <c r="AB327" s="298"/>
      <c r="AC327" s="298"/>
      <c r="AD327" s="298"/>
      <c r="AE327" s="1"/>
      <c r="AF327" s="298"/>
      <c r="AG327" s="1"/>
      <c r="AH327" s="5"/>
      <c r="AI327" s="6"/>
      <c r="AJ327" s="7"/>
      <c r="AK327" s="1"/>
      <c r="AL327" s="1"/>
      <c r="AM327" s="1"/>
      <c r="AN327" s="1"/>
      <c r="AO327" s="1"/>
      <c r="AP327" s="1"/>
      <c r="AQ327" s="1"/>
      <c r="AR327" s="1"/>
      <c r="AS327" s="1"/>
      <c r="AT327" s="4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8"/>
      <c r="BG327" s="1"/>
      <c r="BH327" s="1"/>
    </row>
    <row r="328" spans="1:60" ht="12.75" customHeight="1" x14ac:dyDescent="0.2">
      <c r="A328" s="1"/>
      <c r="B328" s="2"/>
      <c r="C328" s="3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4"/>
      <c r="T328" s="4"/>
      <c r="U328" s="1"/>
      <c r="V328" s="1"/>
      <c r="W328" s="1"/>
      <c r="X328" s="1"/>
      <c r="Y328" s="1"/>
      <c r="Z328" s="1"/>
      <c r="AA328" s="1"/>
      <c r="AB328" s="298"/>
      <c r="AC328" s="298"/>
      <c r="AD328" s="298"/>
      <c r="AE328" s="1"/>
      <c r="AF328" s="298"/>
      <c r="AG328" s="1"/>
      <c r="AH328" s="5"/>
      <c r="AI328" s="6"/>
      <c r="AJ328" s="7"/>
      <c r="AK328" s="1"/>
      <c r="AL328" s="1"/>
      <c r="AM328" s="1"/>
      <c r="AN328" s="1"/>
      <c r="AO328" s="1"/>
      <c r="AP328" s="1"/>
      <c r="AQ328" s="1"/>
      <c r="AR328" s="1"/>
      <c r="AS328" s="1"/>
      <c r="AT328" s="4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8"/>
      <c r="BG328" s="1"/>
      <c r="BH328" s="1"/>
    </row>
    <row r="329" spans="1:60" ht="12.75" customHeight="1" x14ac:dyDescent="0.2">
      <c r="A329" s="1"/>
      <c r="B329" s="2"/>
      <c r="C329" s="3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4"/>
      <c r="T329" s="4"/>
      <c r="U329" s="1"/>
      <c r="V329" s="1"/>
      <c r="W329" s="1"/>
      <c r="X329" s="1"/>
      <c r="Y329" s="1"/>
      <c r="Z329" s="1"/>
      <c r="AA329" s="1"/>
      <c r="AB329" s="298"/>
      <c r="AC329" s="298"/>
      <c r="AD329" s="298"/>
      <c r="AE329" s="1"/>
      <c r="AF329" s="298"/>
      <c r="AG329" s="1"/>
      <c r="AH329" s="5"/>
      <c r="AI329" s="6"/>
      <c r="AJ329" s="7"/>
      <c r="AK329" s="1"/>
      <c r="AL329" s="1"/>
      <c r="AM329" s="1"/>
      <c r="AN329" s="1"/>
      <c r="AO329" s="1"/>
      <c r="AP329" s="1"/>
      <c r="AQ329" s="1"/>
      <c r="AR329" s="1"/>
      <c r="AS329" s="1"/>
      <c r="AT329" s="4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8"/>
      <c r="BG329" s="1"/>
      <c r="BH329" s="1"/>
    </row>
    <row r="330" spans="1:60" ht="12.75" customHeight="1" x14ac:dyDescent="0.2">
      <c r="A330" s="1"/>
      <c r="B330" s="2"/>
      <c r="C330" s="3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4"/>
      <c r="T330" s="4"/>
      <c r="U330" s="1"/>
      <c r="V330" s="1"/>
      <c r="W330" s="1"/>
      <c r="X330" s="1"/>
      <c r="Y330" s="1"/>
      <c r="Z330" s="1"/>
      <c r="AA330" s="1"/>
      <c r="AB330" s="298"/>
      <c r="AC330" s="298"/>
      <c r="AD330" s="298"/>
      <c r="AE330" s="1"/>
      <c r="AF330" s="298"/>
      <c r="AG330" s="1"/>
      <c r="AH330" s="5"/>
      <c r="AI330" s="6"/>
      <c r="AJ330" s="7"/>
      <c r="AK330" s="1"/>
      <c r="AL330" s="1"/>
      <c r="AM330" s="1"/>
      <c r="AN330" s="1"/>
      <c r="AO330" s="1"/>
      <c r="AP330" s="1"/>
      <c r="AQ330" s="1"/>
      <c r="AR330" s="1"/>
      <c r="AS330" s="1"/>
      <c r="AT330" s="4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8"/>
      <c r="BG330" s="1"/>
      <c r="BH330" s="1"/>
    </row>
    <row r="331" spans="1:60" ht="12.75" customHeight="1" x14ac:dyDescent="0.2">
      <c r="A331" s="1"/>
      <c r="B331" s="2"/>
      <c r="C331" s="3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4"/>
      <c r="T331" s="4"/>
      <c r="U331" s="1"/>
      <c r="V331" s="1"/>
      <c r="W331" s="1"/>
      <c r="X331" s="1"/>
      <c r="Y331" s="1"/>
      <c r="Z331" s="1"/>
      <c r="AA331" s="1"/>
      <c r="AB331" s="298"/>
      <c r="AC331" s="298"/>
      <c r="AD331" s="298"/>
      <c r="AE331" s="1"/>
      <c r="AF331" s="298"/>
      <c r="AG331" s="1"/>
      <c r="AH331" s="5"/>
      <c r="AI331" s="6"/>
      <c r="AJ331" s="7"/>
      <c r="AK331" s="1"/>
      <c r="AL331" s="1"/>
      <c r="AM331" s="1"/>
      <c r="AN331" s="1"/>
      <c r="AO331" s="1"/>
      <c r="AP331" s="1"/>
      <c r="AQ331" s="1"/>
      <c r="AR331" s="1"/>
      <c r="AS331" s="1"/>
      <c r="AT331" s="4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8"/>
      <c r="BG331" s="1"/>
      <c r="BH331" s="1"/>
    </row>
    <row r="332" spans="1:60" ht="12.75" customHeight="1" x14ac:dyDescent="0.2">
      <c r="A332" s="1"/>
      <c r="B332" s="2"/>
      <c r="C332" s="3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4"/>
      <c r="T332" s="4"/>
      <c r="U332" s="1"/>
      <c r="V332" s="1"/>
      <c r="W332" s="1"/>
      <c r="X332" s="1"/>
      <c r="Y332" s="1"/>
      <c r="Z332" s="1"/>
      <c r="AA332" s="1"/>
      <c r="AB332" s="298"/>
      <c r="AC332" s="298"/>
      <c r="AD332" s="298"/>
      <c r="AE332" s="1"/>
      <c r="AF332" s="298"/>
      <c r="AG332" s="1"/>
      <c r="AH332" s="5"/>
      <c r="AI332" s="6"/>
      <c r="AJ332" s="7"/>
      <c r="AK332" s="1"/>
      <c r="AL332" s="1"/>
      <c r="AM332" s="1"/>
      <c r="AN332" s="1"/>
      <c r="AO332" s="1"/>
      <c r="AP332" s="1"/>
      <c r="AQ332" s="1"/>
      <c r="AR332" s="1"/>
      <c r="AS332" s="1"/>
      <c r="AT332" s="4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8"/>
      <c r="BG332" s="1"/>
      <c r="BH332" s="1"/>
    </row>
    <row r="333" spans="1:60" ht="12.75" customHeight="1" x14ac:dyDescent="0.2">
      <c r="A333" s="1"/>
      <c r="B333" s="2"/>
      <c r="C333" s="3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4"/>
      <c r="T333" s="4"/>
      <c r="U333" s="1"/>
      <c r="V333" s="1"/>
      <c r="W333" s="1"/>
      <c r="X333" s="1"/>
      <c r="Y333" s="1"/>
      <c r="Z333" s="1"/>
      <c r="AA333" s="1"/>
      <c r="AB333" s="298"/>
      <c r="AC333" s="298"/>
      <c r="AD333" s="298"/>
      <c r="AE333" s="1"/>
      <c r="AF333" s="298"/>
      <c r="AG333" s="1"/>
      <c r="AH333" s="5"/>
      <c r="AI333" s="6"/>
      <c r="AJ333" s="7"/>
      <c r="AK333" s="1"/>
      <c r="AL333" s="1"/>
      <c r="AM333" s="1"/>
      <c r="AN333" s="1"/>
      <c r="AO333" s="1"/>
      <c r="AP333" s="1"/>
      <c r="AQ333" s="1"/>
      <c r="AR333" s="1"/>
      <c r="AS333" s="1"/>
      <c r="AT333" s="4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8"/>
      <c r="BG333" s="1"/>
      <c r="BH333" s="1"/>
    </row>
    <row r="334" spans="1:60" ht="12.75" customHeight="1" x14ac:dyDescent="0.2">
      <c r="A334" s="1"/>
      <c r="B334" s="2"/>
      <c r="C334" s="3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4"/>
      <c r="T334" s="4"/>
      <c r="U334" s="1"/>
      <c r="V334" s="1"/>
      <c r="W334" s="1"/>
      <c r="X334" s="1"/>
      <c r="Y334" s="1"/>
      <c r="Z334" s="1"/>
      <c r="AA334" s="1"/>
      <c r="AB334" s="298"/>
      <c r="AC334" s="298"/>
      <c r="AD334" s="298"/>
      <c r="AE334" s="1"/>
      <c r="AF334" s="298"/>
      <c r="AG334" s="1"/>
      <c r="AH334" s="5"/>
      <c r="AI334" s="6"/>
      <c r="AJ334" s="7"/>
      <c r="AK334" s="1"/>
      <c r="AL334" s="1"/>
      <c r="AM334" s="1"/>
      <c r="AN334" s="1"/>
      <c r="AO334" s="1"/>
      <c r="AP334" s="1"/>
      <c r="AQ334" s="1"/>
      <c r="AR334" s="1"/>
      <c r="AS334" s="1"/>
      <c r="AT334" s="4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8"/>
      <c r="BG334" s="1"/>
      <c r="BH334" s="1"/>
    </row>
    <row r="335" spans="1:60" ht="12.75" customHeight="1" x14ac:dyDescent="0.2">
      <c r="A335" s="1"/>
      <c r="B335" s="2"/>
      <c r="C335" s="3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4"/>
      <c r="T335" s="4"/>
      <c r="U335" s="1"/>
      <c r="V335" s="1"/>
      <c r="W335" s="1"/>
      <c r="X335" s="1"/>
      <c r="Y335" s="1"/>
      <c r="Z335" s="1"/>
      <c r="AA335" s="1"/>
      <c r="AB335" s="298"/>
      <c r="AC335" s="298"/>
      <c r="AD335" s="298"/>
      <c r="AE335" s="1"/>
      <c r="AF335" s="298"/>
      <c r="AG335" s="1"/>
      <c r="AH335" s="5"/>
      <c r="AI335" s="6"/>
      <c r="AJ335" s="7"/>
      <c r="AK335" s="1"/>
      <c r="AL335" s="1"/>
      <c r="AM335" s="1"/>
      <c r="AN335" s="1"/>
      <c r="AO335" s="1"/>
      <c r="AP335" s="1"/>
      <c r="AQ335" s="1"/>
      <c r="AR335" s="1"/>
      <c r="AS335" s="1"/>
      <c r="AT335" s="4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8"/>
      <c r="BG335" s="1"/>
      <c r="BH335" s="1"/>
    </row>
    <row r="336" spans="1:60" ht="12.75" customHeight="1" x14ac:dyDescent="0.2">
      <c r="A336" s="1"/>
      <c r="B336" s="2"/>
      <c r="C336" s="3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4"/>
      <c r="T336" s="4"/>
      <c r="U336" s="1"/>
      <c r="V336" s="1"/>
      <c r="W336" s="1"/>
      <c r="X336" s="1"/>
      <c r="Y336" s="1"/>
      <c r="Z336" s="1"/>
      <c r="AA336" s="1"/>
      <c r="AB336" s="298"/>
      <c r="AC336" s="298"/>
      <c r="AD336" s="298"/>
      <c r="AE336" s="1"/>
      <c r="AF336" s="298"/>
      <c r="AG336" s="1"/>
      <c r="AH336" s="5"/>
      <c r="AI336" s="6"/>
      <c r="AJ336" s="7"/>
      <c r="AK336" s="1"/>
      <c r="AL336" s="1"/>
      <c r="AM336" s="1"/>
      <c r="AN336" s="1"/>
      <c r="AO336" s="1"/>
      <c r="AP336" s="1"/>
      <c r="AQ336" s="1"/>
      <c r="AR336" s="1"/>
      <c r="AS336" s="1"/>
      <c r="AT336" s="4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8"/>
      <c r="BG336" s="1"/>
      <c r="BH336" s="1"/>
    </row>
    <row r="337" spans="1:60" ht="12.75" customHeight="1" x14ac:dyDescent="0.2">
      <c r="A337" s="1"/>
      <c r="B337" s="2"/>
      <c r="C337" s="3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4"/>
      <c r="T337" s="4"/>
      <c r="U337" s="1"/>
      <c r="V337" s="1"/>
      <c r="W337" s="1"/>
      <c r="X337" s="1"/>
      <c r="Y337" s="1"/>
      <c r="Z337" s="1"/>
      <c r="AA337" s="1"/>
      <c r="AB337" s="298"/>
      <c r="AC337" s="298"/>
      <c r="AD337" s="298"/>
      <c r="AE337" s="1"/>
      <c r="AF337" s="298"/>
      <c r="AG337" s="1"/>
      <c r="AH337" s="5"/>
      <c r="AI337" s="6"/>
      <c r="AJ337" s="7"/>
      <c r="AK337" s="1"/>
      <c r="AL337" s="1"/>
      <c r="AM337" s="1"/>
      <c r="AN337" s="1"/>
      <c r="AO337" s="1"/>
      <c r="AP337" s="1"/>
      <c r="AQ337" s="1"/>
      <c r="AR337" s="1"/>
      <c r="AS337" s="1"/>
      <c r="AT337" s="4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8"/>
      <c r="BG337" s="1"/>
      <c r="BH337" s="1"/>
    </row>
    <row r="338" spans="1:60" ht="12.75" customHeight="1" x14ac:dyDescent="0.2">
      <c r="A338" s="1"/>
      <c r="B338" s="2"/>
      <c r="C338" s="3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4"/>
      <c r="T338" s="4"/>
      <c r="U338" s="1"/>
      <c r="V338" s="1"/>
      <c r="W338" s="1"/>
      <c r="X338" s="1"/>
      <c r="Y338" s="1"/>
      <c r="Z338" s="1"/>
      <c r="AA338" s="1"/>
      <c r="AB338" s="298"/>
      <c r="AC338" s="298"/>
      <c r="AD338" s="298"/>
      <c r="AE338" s="1"/>
      <c r="AF338" s="298"/>
      <c r="AG338" s="1"/>
      <c r="AH338" s="5"/>
      <c r="AI338" s="6"/>
      <c r="AJ338" s="7"/>
      <c r="AK338" s="1"/>
      <c r="AL338" s="1"/>
      <c r="AM338" s="1"/>
      <c r="AN338" s="1"/>
      <c r="AO338" s="1"/>
      <c r="AP338" s="1"/>
      <c r="AQ338" s="1"/>
      <c r="AR338" s="1"/>
      <c r="AS338" s="1"/>
      <c r="AT338" s="4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8"/>
      <c r="BG338" s="1"/>
      <c r="BH338" s="1"/>
    </row>
    <row r="339" spans="1:60" ht="12.75" customHeight="1" x14ac:dyDescent="0.2">
      <c r="A339" s="1"/>
      <c r="B339" s="2"/>
      <c r="C339" s="3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4"/>
      <c r="T339" s="4"/>
      <c r="U339" s="1"/>
      <c r="V339" s="1"/>
      <c r="W339" s="1"/>
      <c r="X339" s="1"/>
      <c r="Y339" s="1"/>
      <c r="Z339" s="1"/>
      <c r="AA339" s="1"/>
      <c r="AB339" s="298"/>
      <c r="AC339" s="298"/>
      <c r="AD339" s="298"/>
      <c r="AE339" s="1"/>
      <c r="AF339" s="298"/>
      <c r="AG339" s="1"/>
      <c r="AH339" s="5"/>
      <c r="AI339" s="6"/>
      <c r="AJ339" s="7"/>
      <c r="AK339" s="1"/>
      <c r="AL339" s="1"/>
      <c r="AM339" s="1"/>
      <c r="AN339" s="1"/>
      <c r="AO339" s="1"/>
      <c r="AP339" s="1"/>
      <c r="AQ339" s="1"/>
      <c r="AR339" s="1"/>
      <c r="AS339" s="1"/>
      <c r="AT339" s="4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8"/>
      <c r="BG339" s="1"/>
      <c r="BH339" s="1"/>
    </row>
    <row r="340" spans="1:60" ht="12.75" customHeight="1" x14ac:dyDescent="0.2">
      <c r="A340" s="1"/>
      <c r="B340" s="2"/>
      <c r="C340" s="3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4"/>
      <c r="T340" s="4"/>
      <c r="U340" s="1"/>
      <c r="V340" s="1"/>
      <c r="W340" s="1"/>
      <c r="X340" s="1"/>
      <c r="Y340" s="1"/>
      <c r="Z340" s="1"/>
      <c r="AA340" s="1"/>
      <c r="AB340" s="298"/>
      <c r="AC340" s="298"/>
      <c r="AD340" s="298"/>
      <c r="AE340" s="1"/>
      <c r="AF340" s="298"/>
      <c r="AG340" s="1"/>
      <c r="AH340" s="5"/>
      <c r="AI340" s="6"/>
      <c r="AJ340" s="7"/>
      <c r="AK340" s="1"/>
      <c r="AL340" s="1"/>
      <c r="AM340" s="1"/>
      <c r="AN340" s="1"/>
      <c r="AO340" s="1"/>
      <c r="AP340" s="1"/>
      <c r="AQ340" s="1"/>
      <c r="AR340" s="1"/>
      <c r="AS340" s="1"/>
      <c r="AT340" s="4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8"/>
      <c r="BG340" s="1"/>
      <c r="BH340" s="1"/>
    </row>
    <row r="341" spans="1:60" ht="12.75" customHeight="1" x14ac:dyDescent="0.2">
      <c r="A341" s="1"/>
      <c r="B341" s="2"/>
      <c r="C341" s="3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4"/>
      <c r="T341" s="4"/>
      <c r="U341" s="1"/>
      <c r="V341" s="1"/>
      <c r="W341" s="1"/>
      <c r="X341" s="1"/>
      <c r="Y341" s="1"/>
      <c r="Z341" s="1"/>
      <c r="AA341" s="1"/>
      <c r="AB341" s="298"/>
      <c r="AC341" s="298"/>
      <c r="AD341" s="298"/>
      <c r="AE341" s="1"/>
      <c r="AF341" s="298"/>
      <c r="AG341" s="1"/>
      <c r="AH341" s="5"/>
      <c r="AI341" s="6"/>
      <c r="AJ341" s="7"/>
      <c r="AK341" s="1"/>
      <c r="AL341" s="1"/>
      <c r="AM341" s="1"/>
      <c r="AN341" s="1"/>
      <c r="AO341" s="1"/>
      <c r="AP341" s="1"/>
      <c r="AQ341" s="1"/>
      <c r="AR341" s="1"/>
      <c r="AS341" s="1"/>
      <c r="AT341" s="4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8"/>
      <c r="BG341" s="1"/>
      <c r="BH341" s="1"/>
    </row>
    <row r="342" spans="1:60" ht="12.75" customHeight="1" x14ac:dyDescent="0.2">
      <c r="A342" s="1"/>
      <c r="B342" s="2"/>
      <c r="C342" s="3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4"/>
      <c r="T342" s="4"/>
      <c r="U342" s="1"/>
      <c r="V342" s="1"/>
      <c r="W342" s="1"/>
      <c r="X342" s="1"/>
      <c r="Y342" s="1"/>
      <c r="Z342" s="1"/>
      <c r="AA342" s="1"/>
      <c r="AB342" s="298"/>
      <c r="AC342" s="298"/>
      <c r="AD342" s="298"/>
      <c r="AE342" s="1"/>
      <c r="AF342" s="298"/>
      <c r="AG342" s="1"/>
      <c r="AH342" s="5"/>
      <c r="AI342" s="6"/>
      <c r="AJ342" s="7"/>
      <c r="AK342" s="1"/>
      <c r="AL342" s="1"/>
      <c r="AM342" s="1"/>
      <c r="AN342" s="1"/>
      <c r="AO342" s="1"/>
      <c r="AP342" s="1"/>
      <c r="AQ342" s="1"/>
      <c r="AR342" s="1"/>
      <c r="AS342" s="1"/>
      <c r="AT342" s="4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8"/>
      <c r="BG342" s="1"/>
      <c r="BH342" s="1"/>
    </row>
    <row r="343" spans="1:60" ht="12.75" customHeight="1" x14ac:dyDescent="0.2">
      <c r="A343" s="1"/>
      <c r="B343" s="2"/>
      <c r="C343" s="3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4"/>
      <c r="T343" s="4"/>
      <c r="U343" s="1"/>
      <c r="V343" s="1"/>
      <c r="W343" s="1"/>
      <c r="X343" s="1"/>
      <c r="Y343" s="1"/>
      <c r="Z343" s="1"/>
      <c r="AA343" s="1"/>
      <c r="AB343" s="298"/>
      <c r="AC343" s="298"/>
      <c r="AD343" s="298"/>
      <c r="AE343" s="1"/>
      <c r="AF343" s="298"/>
      <c r="AG343" s="1"/>
      <c r="AH343" s="5"/>
      <c r="AI343" s="6"/>
      <c r="AJ343" s="7"/>
      <c r="AK343" s="1"/>
      <c r="AL343" s="1"/>
      <c r="AM343" s="1"/>
      <c r="AN343" s="1"/>
      <c r="AO343" s="1"/>
      <c r="AP343" s="1"/>
      <c r="AQ343" s="1"/>
      <c r="AR343" s="1"/>
      <c r="AS343" s="1"/>
      <c r="AT343" s="4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8"/>
      <c r="BG343" s="1"/>
      <c r="BH343" s="1"/>
    </row>
    <row r="344" spans="1:60" ht="12.75" customHeight="1" x14ac:dyDescent="0.2">
      <c r="A344" s="1"/>
      <c r="B344" s="2"/>
      <c r="C344" s="3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4"/>
      <c r="T344" s="4"/>
      <c r="U344" s="1"/>
      <c r="V344" s="1"/>
      <c r="W344" s="1"/>
      <c r="X344" s="1"/>
      <c r="Y344" s="1"/>
      <c r="Z344" s="1"/>
      <c r="AA344" s="1"/>
      <c r="AB344" s="298"/>
      <c r="AC344" s="298"/>
      <c r="AD344" s="298"/>
      <c r="AE344" s="1"/>
      <c r="AF344" s="298"/>
      <c r="AG344" s="1"/>
      <c r="AH344" s="5"/>
      <c r="AI344" s="6"/>
      <c r="AJ344" s="7"/>
      <c r="AK344" s="1"/>
      <c r="AL344" s="1"/>
      <c r="AM344" s="1"/>
      <c r="AN344" s="1"/>
      <c r="AO344" s="1"/>
      <c r="AP344" s="1"/>
      <c r="AQ344" s="1"/>
      <c r="AR344" s="1"/>
      <c r="AS344" s="1"/>
      <c r="AT344" s="4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8"/>
      <c r="BG344" s="1"/>
      <c r="BH344" s="1"/>
    </row>
    <row r="345" spans="1:60" ht="12.75" customHeight="1" x14ac:dyDescent="0.2">
      <c r="A345" s="1"/>
      <c r="B345" s="2"/>
      <c r="C345" s="3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4"/>
      <c r="T345" s="4"/>
      <c r="U345" s="1"/>
      <c r="V345" s="1"/>
      <c r="W345" s="1"/>
      <c r="X345" s="1"/>
      <c r="Y345" s="1"/>
      <c r="Z345" s="1"/>
      <c r="AA345" s="1"/>
      <c r="AB345" s="298"/>
      <c r="AC345" s="298"/>
      <c r="AD345" s="298"/>
      <c r="AE345" s="1"/>
      <c r="AF345" s="298"/>
      <c r="AG345" s="1"/>
      <c r="AH345" s="5"/>
      <c r="AI345" s="6"/>
      <c r="AJ345" s="7"/>
      <c r="AK345" s="1"/>
      <c r="AL345" s="1"/>
      <c r="AM345" s="1"/>
      <c r="AN345" s="1"/>
      <c r="AO345" s="1"/>
      <c r="AP345" s="1"/>
      <c r="AQ345" s="1"/>
      <c r="AR345" s="1"/>
      <c r="AS345" s="1"/>
      <c r="AT345" s="4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8"/>
      <c r="BG345" s="1"/>
      <c r="BH345" s="1"/>
    </row>
    <row r="346" spans="1:60" ht="12.75" customHeight="1" x14ac:dyDescent="0.2">
      <c r="A346" s="1"/>
      <c r="B346" s="2"/>
      <c r="C346" s="3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4"/>
      <c r="T346" s="4"/>
      <c r="U346" s="1"/>
      <c r="V346" s="1"/>
      <c r="W346" s="1"/>
      <c r="X346" s="1"/>
      <c r="Y346" s="1"/>
      <c r="Z346" s="1"/>
      <c r="AA346" s="1"/>
      <c r="AB346" s="298"/>
      <c r="AC346" s="298"/>
      <c r="AD346" s="298"/>
      <c r="AE346" s="1"/>
      <c r="AF346" s="298"/>
      <c r="AG346" s="1"/>
      <c r="AH346" s="5"/>
      <c r="AI346" s="6"/>
      <c r="AJ346" s="7"/>
      <c r="AK346" s="1"/>
      <c r="AL346" s="1"/>
      <c r="AM346" s="1"/>
      <c r="AN346" s="1"/>
      <c r="AO346" s="1"/>
      <c r="AP346" s="1"/>
      <c r="AQ346" s="1"/>
      <c r="AR346" s="1"/>
      <c r="AS346" s="1"/>
      <c r="AT346" s="4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8"/>
      <c r="BG346" s="1"/>
      <c r="BH346" s="1"/>
    </row>
    <row r="347" spans="1:60" ht="12.75" customHeight="1" x14ac:dyDescent="0.2">
      <c r="A347" s="1"/>
      <c r="B347" s="2"/>
      <c r="C347" s="3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4"/>
      <c r="T347" s="4"/>
      <c r="U347" s="1"/>
      <c r="V347" s="1"/>
      <c r="W347" s="1"/>
      <c r="X347" s="1"/>
      <c r="Y347" s="1"/>
      <c r="Z347" s="1"/>
      <c r="AA347" s="1"/>
      <c r="AB347" s="298"/>
      <c r="AC347" s="298"/>
      <c r="AD347" s="298"/>
      <c r="AE347" s="1"/>
      <c r="AF347" s="298"/>
      <c r="AG347" s="1"/>
      <c r="AH347" s="5"/>
      <c r="AI347" s="6"/>
      <c r="AJ347" s="7"/>
      <c r="AK347" s="1"/>
      <c r="AL347" s="1"/>
      <c r="AM347" s="1"/>
      <c r="AN347" s="1"/>
      <c r="AO347" s="1"/>
      <c r="AP347" s="1"/>
      <c r="AQ347" s="1"/>
      <c r="AR347" s="1"/>
      <c r="AS347" s="1"/>
      <c r="AT347" s="4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8"/>
      <c r="BG347" s="1"/>
      <c r="BH347" s="1"/>
    </row>
    <row r="348" spans="1:60" ht="12.75" customHeight="1" x14ac:dyDescent="0.2">
      <c r="A348" s="1"/>
      <c r="B348" s="2"/>
      <c r="C348" s="3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4"/>
      <c r="T348" s="4"/>
      <c r="U348" s="1"/>
      <c r="V348" s="1"/>
      <c r="W348" s="1"/>
      <c r="X348" s="1"/>
      <c r="Y348" s="1"/>
      <c r="Z348" s="1"/>
      <c r="AA348" s="1"/>
      <c r="AB348" s="298"/>
      <c r="AC348" s="298"/>
      <c r="AD348" s="298"/>
      <c r="AE348" s="1"/>
      <c r="AF348" s="298"/>
      <c r="AG348" s="1"/>
      <c r="AH348" s="5"/>
      <c r="AI348" s="6"/>
      <c r="AJ348" s="7"/>
      <c r="AK348" s="1"/>
      <c r="AL348" s="1"/>
      <c r="AM348" s="1"/>
      <c r="AN348" s="1"/>
      <c r="AO348" s="1"/>
      <c r="AP348" s="1"/>
      <c r="AQ348" s="1"/>
      <c r="AR348" s="1"/>
      <c r="AS348" s="1"/>
      <c r="AT348" s="4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8"/>
      <c r="BG348" s="1"/>
      <c r="BH348" s="1"/>
    </row>
    <row r="349" spans="1:60" ht="12.75" customHeight="1" x14ac:dyDescent="0.2">
      <c r="A349" s="1"/>
      <c r="B349" s="2"/>
      <c r="C349" s="3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4"/>
      <c r="T349" s="4"/>
      <c r="U349" s="1"/>
      <c r="V349" s="1"/>
      <c r="W349" s="1"/>
      <c r="X349" s="1"/>
      <c r="Y349" s="1"/>
      <c r="Z349" s="1"/>
      <c r="AA349" s="1"/>
      <c r="AB349" s="298"/>
      <c r="AC349" s="298"/>
      <c r="AD349" s="298"/>
      <c r="AE349" s="1"/>
      <c r="AF349" s="298"/>
      <c r="AG349" s="1"/>
      <c r="AH349" s="5"/>
      <c r="AI349" s="6"/>
      <c r="AJ349" s="7"/>
      <c r="AK349" s="1"/>
      <c r="AL349" s="1"/>
      <c r="AM349" s="1"/>
      <c r="AN349" s="1"/>
      <c r="AO349" s="1"/>
      <c r="AP349" s="1"/>
      <c r="AQ349" s="1"/>
      <c r="AR349" s="1"/>
      <c r="AS349" s="1"/>
      <c r="AT349" s="4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8"/>
      <c r="BG349" s="1"/>
      <c r="BH349" s="1"/>
    </row>
    <row r="350" spans="1:60" ht="12.75" customHeight="1" x14ac:dyDescent="0.2">
      <c r="A350" s="1"/>
      <c r="B350" s="2"/>
      <c r="C350" s="3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4"/>
      <c r="T350" s="4"/>
      <c r="U350" s="1"/>
      <c r="V350" s="1"/>
      <c r="W350" s="1"/>
      <c r="X350" s="1"/>
      <c r="Y350" s="1"/>
      <c r="Z350" s="1"/>
      <c r="AA350" s="1"/>
      <c r="AB350" s="298"/>
      <c r="AC350" s="298"/>
      <c r="AD350" s="298"/>
      <c r="AE350" s="1"/>
      <c r="AF350" s="298"/>
      <c r="AG350" s="1"/>
      <c r="AH350" s="5"/>
      <c r="AI350" s="6"/>
      <c r="AJ350" s="7"/>
      <c r="AK350" s="1"/>
      <c r="AL350" s="1"/>
      <c r="AM350" s="1"/>
      <c r="AN350" s="1"/>
      <c r="AO350" s="1"/>
      <c r="AP350" s="1"/>
      <c r="AQ350" s="1"/>
      <c r="AR350" s="1"/>
      <c r="AS350" s="1"/>
      <c r="AT350" s="4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8"/>
      <c r="BG350" s="1"/>
      <c r="BH350" s="1"/>
    </row>
    <row r="351" spans="1:60" ht="12.75" customHeight="1" x14ac:dyDescent="0.2">
      <c r="A351" s="1"/>
      <c r="B351" s="2"/>
      <c r="C351" s="3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4"/>
      <c r="T351" s="4"/>
      <c r="U351" s="1"/>
      <c r="V351" s="1"/>
      <c r="W351" s="1"/>
      <c r="X351" s="1"/>
      <c r="Y351" s="1"/>
      <c r="Z351" s="1"/>
      <c r="AA351" s="1"/>
      <c r="AB351" s="298"/>
      <c r="AC351" s="298"/>
      <c r="AD351" s="298"/>
      <c r="AE351" s="1"/>
      <c r="AF351" s="298"/>
      <c r="AG351" s="1"/>
      <c r="AH351" s="5"/>
      <c r="AI351" s="6"/>
      <c r="AJ351" s="7"/>
      <c r="AK351" s="1"/>
      <c r="AL351" s="1"/>
      <c r="AM351" s="1"/>
      <c r="AN351" s="1"/>
      <c r="AO351" s="1"/>
      <c r="AP351" s="1"/>
      <c r="AQ351" s="1"/>
      <c r="AR351" s="1"/>
      <c r="AS351" s="1"/>
      <c r="AT351" s="4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8"/>
      <c r="BG351" s="1"/>
      <c r="BH351" s="1"/>
    </row>
    <row r="352" spans="1:60" ht="12.75" customHeight="1" x14ac:dyDescent="0.2">
      <c r="A352" s="1"/>
      <c r="B352" s="2"/>
      <c r="C352" s="3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4"/>
      <c r="T352" s="4"/>
      <c r="U352" s="1"/>
      <c r="V352" s="1"/>
      <c r="W352" s="1"/>
      <c r="X352" s="1"/>
      <c r="Y352" s="1"/>
      <c r="Z352" s="1"/>
      <c r="AA352" s="1"/>
      <c r="AB352" s="298"/>
      <c r="AC352" s="298"/>
      <c r="AD352" s="298"/>
      <c r="AE352" s="1"/>
      <c r="AF352" s="298"/>
      <c r="AG352" s="1"/>
      <c r="AH352" s="5"/>
      <c r="AI352" s="6"/>
      <c r="AJ352" s="7"/>
      <c r="AK352" s="1"/>
      <c r="AL352" s="1"/>
      <c r="AM352" s="1"/>
      <c r="AN352" s="1"/>
      <c r="AO352" s="1"/>
      <c r="AP352" s="1"/>
      <c r="AQ352" s="1"/>
      <c r="AR352" s="1"/>
      <c r="AS352" s="1"/>
      <c r="AT352" s="4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8"/>
      <c r="BG352" s="1"/>
      <c r="BH352" s="1"/>
    </row>
    <row r="353" spans="1:60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298"/>
      <c r="AC353" s="298"/>
      <c r="AD353" s="298"/>
      <c r="AE353" s="1"/>
      <c r="AF353" s="298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</row>
    <row r="354" spans="1:60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298"/>
      <c r="AC354" s="298"/>
      <c r="AD354" s="298"/>
      <c r="AE354" s="1"/>
      <c r="AF354" s="298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</row>
    <row r="355" spans="1:60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298"/>
      <c r="AC355" s="298"/>
      <c r="AD355" s="298"/>
      <c r="AE355" s="1"/>
      <c r="AF355" s="298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</row>
    <row r="356" spans="1:60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298"/>
      <c r="AC356" s="298"/>
      <c r="AD356" s="298"/>
      <c r="AE356" s="1"/>
      <c r="AF356" s="298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</row>
    <row r="357" spans="1:60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298"/>
      <c r="AC357" s="298"/>
      <c r="AD357" s="298"/>
      <c r="AE357" s="1"/>
      <c r="AF357" s="298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</row>
    <row r="358" spans="1:60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298"/>
      <c r="AC358" s="298"/>
      <c r="AD358" s="298"/>
      <c r="AE358" s="1"/>
      <c r="AF358" s="298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</row>
    <row r="359" spans="1:60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298"/>
      <c r="AC359" s="298"/>
      <c r="AD359" s="298"/>
      <c r="AE359" s="1"/>
      <c r="AF359" s="298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</row>
    <row r="360" spans="1:60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298"/>
      <c r="AC360" s="298"/>
      <c r="AD360" s="298"/>
      <c r="AE360" s="1"/>
      <c r="AF360" s="298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</row>
    <row r="361" spans="1:60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298"/>
      <c r="AC361" s="298"/>
      <c r="AD361" s="298"/>
      <c r="AE361" s="1"/>
      <c r="AF361" s="298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</row>
    <row r="362" spans="1:60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298"/>
      <c r="AC362" s="298"/>
      <c r="AD362" s="298"/>
      <c r="AE362" s="1"/>
      <c r="AF362" s="298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</row>
    <row r="363" spans="1:60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298"/>
      <c r="AC363" s="298"/>
      <c r="AD363" s="298"/>
      <c r="AE363" s="1"/>
      <c r="AF363" s="298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</row>
    <row r="364" spans="1:60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298"/>
      <c r="AC364" s="298"/>
      <c r="AD364" s="298"/>
      <c r="AE364" s="1"/>
      <c r="AF364" s="298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</row>
    <row r="365" spans="1:60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298"/>
      <c r="AC365" s="298"/>
      <c r="AD365" s="298"/>
      <c r="AE365" s="1"/>
      <c r="AF365" s="298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</row>
    <row r="366" spans="1:60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298"/>
      <c r="AC366" s="298"/>
      <c r="AD366" s="298"/>
      <c r="AE366" s="1"/>
      <c r="AF366" s="298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</row>
    <row r="367" spans="1:60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298"/>
      <c r="AC367" s="298"/>
      <c r="AD367" s="298"/>
      <c r="AE367" s="1"/>
      <c r="AF367" s="298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</row>
    <row r="368" spans="1:60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298"/>
      <c r="AC368" s="298"/>
      <c r="AD368" s="298"/>
      <c r="AE368" s="1"/>
      <c r="AF368" s="298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</row>
    <row r="369" spans="1:60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298"/>
      <c r="AC369" s="298"/>
      <c r="AD369" s="298"/>
      <c r="AE369" s="1"/>
      <c r="AF369" s="298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</row>
    <row r="370" spans="1:60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298"/>
      <c r="AC370" s="298"/>
      <c r="AD370" s="298"/>
      <c r="AE370" s="1"/>
      <c r="AF370" s="298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</row>
    <row r="371" spans="1:60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298"/>
      <c r="AC371" s="298"/>
      <c r="AD371" s="298"/>
      <c r="AE371" s="1"/>
      <c r="AF371" s="298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</row>
    <row r="372" spans="1:60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298"/>
      <c r="AC372" s="298"/>
      <c r="AD372" s="298"/>
      <c r="AE372" s="1"/>
      <c r="AF372" s="298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</row>
    <row r="373" spans="1:60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298"/>
      <c r="AC373" s="298"/>
      <c r="AD373" s="298"/>
      <c r="AE373" s="1"/>
      <c r="AF373" s="298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</row>
    <row r="374" spans="1:60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298"/>
      <c r="AC374" s="298"/>
      <c r="AD374" s="298"/>
      <c r="AE374" s="1"/>
      <c r="AF374" s="298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</row>
    <row r="375" spans="1:60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298"/>
      <c r="AC375" s="298"/>
      <c r="AD375" s="298"/>
      <c r="AE375" s="1"/>
      <c r="AF375" s="298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</row>
    <row r="376" spans="1:60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298"/>
      <c r="AC376" s="298"/>
      <c r="AD376" s="298"/>
      <c r="AE376" s="1"/>
      <c r="AF376" s="298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</row>
    <row r="377" spans="1:60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298"/>
      <c r="AC377" s="298"/>
      <c r="AD377" s="298"/>
      <c r="AE377" s="1"/>
      <c r="AF377" s="298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</row>
    <row r="378" spans="1:60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298"/>
      <c r="AC378" s="298"/>
      <c r="AD378" s="298"/>
      <c r="AE378" s="1"/>
      <c r="AF378" s="298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</row>
    <row r="379" spans="1:60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298"/>
      <c r="AC379" s="298"/>
      <c r="AD379" s="298"/>
      <c r="AE379" s="1"/>
      <c r="AF379" s="298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</row>
    <row r="380" spans="1:60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298"/>
      <c r="AC380" s="298"/>
      <c r="AD380" s="298"/>
      <c r="AE380" s="1"/>
      <c r="AF380" s="298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</row>
    <row r="381" spans="1:60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298"/>
      <c r="AC381" s="298"/>
      <c r="AD381" s="298"/>
      <c r="AE381" s="1"/>
      <c r="AF381" s="298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</row>
    <row r="382" spans="1:60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298"/>
      <c r="AC382" s="298"/>
      <c r="AD382" s="298"/>
      <c r="AE382" s="1"/>
      <c r="AF382" s="298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</row>
    <row r="383" spans="1:60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298"/>
      <c r="AC383" s="298"/>
      <c r="AD383" s="298"/>
      <c r="AE383" s="1"/>
      <c r="AF383" s="298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</row>
    <row r="384" spans="1:60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298"/>
      <c r="AC384" s="298"/>
      <c r="AD384" s="298"/>
      <c r="AE384" s="1"/>
      <c r="AF384" s="298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</row>
    <row r="385" spans="1:60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298"/>
      <c r="AC385" s="298"/>
      <c r="AD385" s="298"/>
      <c r="AE385" s="1"/>
      <c r="AF385" s="298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</row>
    <row r="386" spans="1:60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298"/>
      <c r="AC386" s="298"/>
      <c r="AD386" s="298"/>
      <c r="AE386" s="1"/>
      <c r="AF386" s="298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</row>
    <row r="387" spans="1:60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298"/>
      <c r="AC387" s="298"/>
      <c r="AD387" s="298"/>
      <c r="AE387" s="1"/>
      <c r="AF387" s="298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</row>
    <row r="388" spans="1:60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298"/>
      <c r="AC388" s="298"/>
      <c r="AD388" s="298"/>
      <c r="AE388" s="1"/>
      <c r="AF388" s="298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</row>
    <row r="389" spans="1:60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298"/>
      <c r="AC389" s="298"/>
      <c r="AD389" s="298"/>
      <c r="AE389" s="1"/>
      <c r="AF389" s="298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</row>
    <row r="390" spans="1:60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298"/>
      <c r="AC390" s="298"/>
      <c r="AD390" s="298"/>
      <c r="AE390" s="1"/>
      <c r="AF390" s="298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</row>
    <row r="391" spans="1:60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298"/>
      <c r="AC391" s="298"/>
      <c r="AD391" s="298"/>
      <c r="AE391" s="1"/>
      <c r="AF391" s="298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</row>
    <row r="392" spans="1:60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298"/>
      <c r="AC392" s="298"/>
      <c r="AD392" s="298"/>
      <c r="AE392" s="1"/>
      <c r="AF392" s="298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</row>
    <row r="393" spans="1:60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298"/>
      <c r="AC393" s="298"/>
      <c r="AD393" s="298"/>
      <c r="AE393" s="1"/>
      <c r="AF393" s="298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</row>
    <row r="394" spans="1:60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298"/>
      <c r="AC394" s="298"/>
      <c r="AD394" s="298"/>
      <c r="AE394" s="1"/>
      <c r="AF394" s="298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</row>
    <row r="395" spans="1:60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298"/>
      <c r="AC395" s="298"/>
      <c r="AD395" s="298"/>
      <c r="AE395" s="1"/>
      <c r="AF395" s="298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</row>
    <row r="396" spans="1:60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298"/>
      <c r="AC396" s="298"/>
      <c r="AD396" s="298"/>
      <c r="AE396" s="1"/>
      <c r="AF396" s="298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</row>
    <row r="397" spans="1:60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298"/>
      <c r="AC397" s="298"/>
      <c r="AD397" s="298"/>
      <c r="AE397" s="1"/>
      <c r="AF397" s="298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</row>
    <row r="398" spans="1:60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298"/>
      <c r="AC398" s="298"/>
      <c r="AD398" s="298"/>
      <c r="AE398" s="1"/>
      <c r="AF398" s="298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</row>
    <row r="399" spans="1:60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298"/>
      <c r="AC399" s="298"/>
      <c r="AD399" s="298"/>
      <c r="AE399" s="1"/>
      <c r="AF399" s="298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</row>
    <row r="400" spans="1:60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298"/>
      <c r="AC400" s="298"/>
      <c r="AD400" s="298"/>
      <c r="AE400" s="1"/>
      <c r="AF400" s="298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</row>
    <row r="401" spans="1:60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298"/>
      <c r="AC401" s="298"/>
      <c r="AD401" s="298"/>
      <c r="AE401" s="1"/>
      <c r="AF401" s="298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</row>
    <row r="402" spans="1:60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298"/>
      <c r="AC402" s="298"/>
      <c r="AD402" s="298"/>
      <c r="AE402" s="1"/>
      <c r="AF402" s="298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</row>
    <row r="403" spans="1:60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298"/>
      <c r="AC403" s="298"/>
      <c r="AD403" s="298"/>
      <c r="AE403" s="1"/>
      <c r="AF403" s="298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</row>
    <row r="404" spans="1:60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298"/>
      <c r="AC404" s="298"/>
      <c r="AD404" s="298"/>
      <c r="AE404" s="1"/>
      <c r="AF404" s="298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</row>
    <row r="405" spans="1:60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298"/>
      <c r="AC405" s="298"/>
      <c r="AD405" s="298"/>
      <c r="AE405" s="1"/>
      <c r="AF405" s="298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</row>
    <row r="406" spans="1:60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298"/>
      <c r="AC406" s="298"/>
      <c r="AD406" s="298"/>
      <c r="AE406" s="1"/>
      <c r="AF406" s="298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</row>
    <row r="407" spans="1:60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298"/>
      <c r="AC407" s="298"/>
      <c r="AD407" s="298"/>
      <c r="AE407" s="1"/>
      <c r="AF407" s="298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</row>
    <row r="408" spans="1:60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298"/>
      <c r="AC408" s="298"/>
      <c r="AD408" s="298"/>
      <c r="AE408" s="1"/>
      <c r="AF408" s="298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</row>
    <row r="409" spans="1:60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298"/>
      <c r="AC409" s="298"/>
      <c r="AD409" s="298"/>
      <c r="AE409" s="1"/>
      <c r="AF409" s="298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</row>
    <row r="410" spans="1:60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298"/>
      <c r="AC410" s="298"/>
      <c r="AD410" s="298"/>
      <c r="AE410" s="1"/>
      <c r="AF410" s="298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</row>
    <row r="411" spans="1:60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298"/>
      <c r="AC411" s="298"/>
      <c r="AD411" s="298"/>
      <c r="AE411" s="1"/>
      <c r="AF411" s="298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</row>
    <row r="412" spans="1:60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298"/>
      <c r="AC412" s="298"/>
      <c r="AD412" s="298"/>
      <c r="AE412" s="1"/>
      <c r="AF412" s="298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</row>
    <row r="413" spans="1:60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298"/>
      <c r="AC413" s="298"/>
      <c r="AD413" s="298"/>
      <c r="AE413" s="1"/>
      <c r="AF413" s="298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</row>
    <row r="414" spans="1:60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298"/>
      <c r="AC414" s="298"/>
      <c r="AD414" s="298"/>
      <c r="AE414" s="1"/>
      <c r="AF414" s="298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</row>
    <row r="415" spans="1:60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298"/>
      <c r="AC415" s="298"/>
      <c r="AD415" s="298"/>
      <c r="AE415" s="1"/>
      <c r="AF415" s="298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</row>
    <row r="416" spans="1:60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298"/>
      <c r="AC416" s="298"/>
      <c r="AD416" s="298"/>
      <c r="AE416" s="1"/>
      <c r="AF416" s="298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</row>
    <row r="417" spans="1:60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298"/>
      <c r="AC417" s="298"/>
      <c r="AD417" s="298"/>
      <c r="AE417" s="1"/>
      <c r="AF417" s="298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</row>
    <row r="418" spans="1:60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298"/>
      <c r="AC418" s="298"/>
      <c r="AD418" s="298"/>
      <c r="AE418" s="1"/>
      <c r="AF418" s="298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</row>
    <row r="419" spans="1:60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298"/>
      <c r="AC419" s="298"/>
      <c r="AD419" s="298"/>
      <c r="AE419" s="1"/>
      <c r="AF419" s="298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</row>
    <row r="420" spans="1:60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298"/>
      <c r="AC420" s="298"/>
      <c r="AD420" s="298"/>
      <c r="AE420" s="1"/>
      <c r="AF420" s="298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</row>
    <row r="421" spans="1:60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298"/>
      <c r="AC421" s="298"/>
      <c r="AD421" s="298"/>
      <c r="AE421" s="1"/>
      <c r="AF421" s="298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</row>
    <row r="422" spans="1:60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298"/>
      <c r="AC422" s="298"/>
      <c r="AD422" s="298"/>
      <c r="AE422" s="1"/>
      <c r="AF422" s="298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</row>
    <row r="423" spans="1:60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298"/>
      <c r="AC423" s="298"/>
      <c r="AD423" s="298"/>
      <c r="AE423" s="1"/>
      <c r="AF423" s="298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</row>
    <row r="424" spans="1:60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298"/>
      <c r="AC424" s="298"/>
      <c r="AD424" s="298"/>
      <c r="AE424" s="1"/>
      <c r="AF424" s="298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</row>
    <row r="425" spans="1:60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298"/>
      <c r="AC425" s="298"/>
      <c r="AD425" s="298"/>
      <c r="AE425" s="1"/>
      <c r="AF425" s="298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</row>
    <row r="426" spans="1:60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298"/>
      <c r="AC426" s="298"/>
      <c r="AD426" s="298"/>
      <c r="AE426" s="1"/>
      <c r="AF426" s="298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</row>
    <row r="427" spans="1:60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298"/>
      <c r="AC427" s="298"/>
      <c r="AD427" s="298"/>
      <c r="AE427" s="1"/>
      <c r="AF427" s="298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</row>
    <row r="428" spans="1:60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298"/>
      <c r="AC428" s="298"/>
      <c r="AD428" s="298"/>
      <c r="AE428" s="1"/>
      <c r="AF428" s="298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</row>
    <row r="429" spans="1:60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298"/>
      <c r="AC429" s="298"/>
      <c r="AD429" s="298"/>
      <c r="AE429" s="1"/>
      <c r="AF429" s="298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</row>
    <row r="430" spans="1:60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298"/>
      <c r="AC430" s="298"/>
      <c r="AD430" s="298"/>
      <c r="AE430" s="1"/>
      <c r="AF430" s="298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</row>
    <row r="431" spans="1:60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298"/>
      <c r="AC431" s="298"/>
      <c r="AD431" s="298"/>
      <c r="AE431" s="1"/>
      <c r="AF431" s="298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</row>
    <row r="432" spans="1:60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298"/>
      <c r="AC432" s="298"/>
      <c r="AD432" s="298"/>
      <c r="AE432" s="1"/>
      <c r="AF432" s="298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</row>
    <row r="433" spans="1:60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298"/>
      <c r="AC433" s="298"/>
      <c r="AD433" s="298"/>
      <c r="AE433" s="1"/>
      <c r="AF433" s="298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</row>
    <row r="434" spans="1:60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298"/>
      <c r="AC434" s="298"/>
      <c r="AD434" s="298"/>
      <c r="AE434" s="1"/>
      <c r="AF434" s="298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</row>
    <row r="435" spans="1:60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298"/>
      <c r="AC435" s="298"/>
      <c r="AD435" s="298"/>
      <c r="AE435" s="1"/>
      <c r="AF435" s="298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</row>
    <row r="436" spans="1:60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298"/>
      <c r="AC436" s="298"/>
      <c r="AD436" s="298"/>
      <c r="AE436" s="1"/>
      <c r="AF436" s="298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</row>
    <row r="437" spans="1:60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298"/>
      <c r="AC437" s="298"/>
      <c r="AD437" s="298"/>
      <c r="AE437" s="1"/>
      <c r="AF437" s="298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</row>
    <row r="438" spans="1:60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298"/>
      <c r="AC438" s="298"/>
      <c r="AD438" s="298"/>
      <c r="AE438" s="1"/>
      <c r="AF438" s="298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</row>
    <row r="439" spans="1:60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298"/>
      <c r="AC439" s="298"/>
      <c r="AD439" s="298"/>
      <c r="AE439" s="1"/>
      <c r="AF439" s="298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</row>
    <row r="440" spans="1:60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298"/>
      <c r="AC440" s="298"/>
      <c r="AD440" s="298"/>
      <c r="AE440" s="1"/>
      <c r="AF440" s="298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</row>
    <row r="441" spans="1:60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298"/>
      <c r="AC441" s="298"/>
      <c r="AD441" s="298"/>
      <c r="AE441" s="1"/>
      <c r="AF441" s="298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</row>
    <row r="442" spans="1:60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298"/>
      <c r="AC442" s="298"/>
      <c r="AD442" s="298"/>
      <c r="AE442" s="1"/>
      <c r="AF442" s="298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</row>
    <row r="443" spans="1:60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298"/>
      <c r="AC443" s="298"/>
      <c r="AD443" s="298"/>
      <c r="AE443" s="1"/>
      <c r="AF443" s="298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</row>
    <row r="444" spans="1:60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298"/>
      <c r="AC444" s="298"/>
      <c r="AD444" s="298"/>
      <c r="AE444" s="1"/>
      <c r="AF444" s="298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</row>
    <row r="445" spans="1:60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298"/>
      <c r="AC445" s="298"/>
      <c r="AD445" s="298"/>
      <c r="AE445" s="1"/>
      <c r="AF445" s="298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</row>
    <row r="446" spans="1:60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298"/>
      <c r="AC446" s="298"/>
      <c r="AD446" s="298"/>
      <c r="AE446" s="1"/>
      <c r="AF446" s="298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</row>
    <row r="447" spans="1:60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298"/>
      <c r="AC447" s="298"/>
      <c r="AD447" s="298"/>
      <c r="AE447" s="1"/>
      <c r="AF447" s="298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</row>
    <row r="448" spans="1:60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298"/>
      <c r="AC448" s="298"/>
      <c r="AD448" s="298"/>
      <c r="AE448" s="1"/>
      <c r="AF448" s="298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</row>
    <row r="449" spans="1:60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298"/>
      <c r="AC449" s="298"/>
      <c r="AD449" s="298"/>
      <c r="AE449" s="1"/>
      <c r="AF449" s="298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</row>
    <row r="450" spans="1:60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298"/>
      <c r="AC450" s="298"/>
      <c r="AD450" s="298"/>
      <c r="AE450" s="1"/>
      <c r="AF450" s="298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</row>
    <row r="451" spans="1:60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298"/>
      <c r="AC451" s="298"/>
      <c r="AD451" s="298"/>
      <c r="AE451" s="1"/>
      <c r="AF451" s="298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</row>
    <row r="452" spans="1:60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298"/>
      <c r="AC452" s="298"/>
      <c r="AD452" s="298"/>
      <c r="AE452" s="1"/>
      <c r="AF452" s="298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</row>
    <row r="453" spans="1:60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298"/>
      <c r="AC453" s="298"/>
      <c r="AD453" s="298"/>
      <c r="AE453" s="1"/>
      <c r="AF453" s="298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</row>
    <row r="454" spans="1:60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298"/>
      <c r="AC454" s="298"/>
      <c r="AD454" s="298"/>
      <c r="AE454" s="1"/>
      <c r="AF454" s="298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</row>
    <row r="455" spans="1:60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298"/>
      <c r="AC455" s="298"/>
      <c r="AD455" s="298"/>
      <c r="AE455" s="1"/>
      <c r="AF455" s="298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</row>
    <row r="456" spans="1:60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298"/>
      <c r="AC456" s="298"/>
      <c r="AD456" s="298"/>
      <c r="AE456" s="1"/>
      <c r="AF456" s="298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</row>
    <row r="457" spans="1:60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298"/>
      <c r="AC457" s="298"/>
      <c r="AD457" s="298"/>
      <c r="AE457" s="1"/>
      <c r="AF457" s="298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</row>
    <row r="458" spans="1:60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298"/>
      <c r="AC458" s="298"/>
      <c r="AD458" s="298"/>
      <c r="AE458" s="1"/>
      <c r="AF458" s="298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</row>
    <row r="459" spans="1:60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298"/>
      <c r="AC459" s="298"/>
      <c r="AD459" s="298"/>
      <c r="AE459" s="1"/>
      <c r="AF459" s="298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</row>
    <row r="460" spans="1:60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298"/>
      <c r="AC460" s="298"/>
      <c r="AD460" s="298"/>
      <c r="AE460" s="1"/>
      <c r="AF460" s="298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</row>
    <row r="461" spans="1:60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298"/>
      <c r="AC461" s="298"/>
      <c r="AD461" s="298"/>
      <c r="AE461" s="1"/>
      <c r="AF461" s="298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</row>
    <row r="462" spans="1:60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298"/>
      <c r="AC462" s="298"/>
      <c r="AD462" s="298"/>
      <c r="AE462" s="1"/>
      <c r="AF462" s="298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</row>
    <row r="463" spans="1:60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298"/>
      <c r="AC463" s="298"/>
      <c r="AD463" s="298"/>
      <c r="AE463" s="1"/>
      <c r="AF463" s="298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</row>
    <row r="464" spans="1:60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298"/>
      <c r="AC464" s="298"/>
      <c r="AD464" s="298"/>
      <c r="AE464" s="1"/>
      <c r="AF464" s="298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</row>
    <row r="465" spans="1:60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298"/>
      <c r="AC465" s="298"/>
      <c r="AD465" s="298"/>
      <c r="AE465" s="1"/>
      <c r="AF465" s="298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</row>
    <row r="466" spans="1:60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298"/>
      <c r="AC466" s="298"/>
      <c r="AD466" s="298"/>
      <c r="AE466" s="1"/>
      <c r="AF466" s="298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</row>
    <row r="467" spans="1:60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298"/>
      <c r="AC467" s="298"/>
      <c r="AD467" s="298"/>
      <c r="AE467" s="1"/>
      <c r="AF467" s="298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</row>
    <row r="468" spans="1:60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298"/>
      <c r="AC468" s="298"/>
      <c r="AD468" s="298"/>
      <c r="AE468" s="1"/>
      <c r="AF468" s="298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</row>
    <row r="469" spans="1:60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298"/>
      <c r="AC469" s="298"/>
      <c r="AD469" s="298"/>
      <c r="AE469" s="1"/>
      <c r="AF469" s="298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</row>
    <row r="470" spans="1:60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298"/>
      <c r="AC470" s="298"/>
      <c r="AD470" s="298"/>
      <c r="AE470" s="1"/>
      <c r="AF470" s="298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</row>
    <row r="471" spans="1:60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298"/>
      <c r="AC471" s="298"/>
      <c r="AD471" s="298"/>
      <c r="AE471" s="1"/>
      <c r="AF471" s="298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</row>
    <row r="472" spans="1:60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298"/>
      <c r="AC472" s="298"/>
      <c r="AD472" s="298"/>
      <c r="AE472" s="1"/>
      <c r="AF472" s="298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</row>
    <row r="473" spans="1:60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298"/>
      <c r="AC473" s="298"/>
      <c r="AD473" s="298"/>
      <c r="AE473" s="1"/>
      <c r="AF473" s="298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</row>
    <row r="474" spans="1:60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298"/>
      <c r="AC474" s="298"/>
      <c r="AD474" s="298"/>
      <c r="AE474" s="1"/>
      <c r="AF474" s="298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</row>
    <row r="475" spans="1:60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298"/>
      <c r="AC475" s="298"/>
      <c r="AD475" s="298"/>
      <c r="AE475" s="1"/>
      <c r="AF475" s="298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</row>
    <row r="476" spans="1:60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298"/>
      <c r="AC476" s="298"/>
      <c r="AD476" s="298"/>
      <c r="AE476" s="1"/>
      <c r="AF476" s="298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</row>
    <row r="477" spans="1:60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298"/>
      <c r="AC477" s="298"/>
      <c r="AD477" s="298"/>
      <c r="AE477" s="1"/>
      <c r="AF477" s="298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</row>
    <row r="478" spans="1:60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298"/>
      <c r="AC478" s="298"/>
      <c r="AD478" s="298"/>
      <c r="AE478" s="1"/>
      <c r="AF478" s="298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</row>
    <row r="479" spans="1:60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298"/>
      <c r="AC479" s="298"/>
      <c r="AD479" s="298"/>
      <c r="AE479" s="1"/>
      <c r="AF479" s="298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</row>
    <row r="480" spans="1:60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298"/>
      <c r="AC480" s="298"/>
      <c r="AD480" s="298"/>
      <c r="AE480" s="1"/>
      <c r="AF480" s="298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</row>
    <row r="481" spans="1:60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298"/>
      <c r="AC481" s="298"/>
      <c r="AD481" s="298"/>
      <c r="AE481" s="1"/>
      <c r="AF481" s="298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</row>
    <row r="482" spans="1:60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298"/>
      <c r="AC482" s="298"/>
      <c r="AD482" s="298"/>
      <c r="AE482" s="1"/>
      <c r="AF482" s="298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</row>
    <row r="483" spans="1:60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298"/>
      <c r="AC483" s="298"/>
      <c r="AD483" s="298"/>
      <c r="AE483" s="1"/>
      <c r="AF483" s="298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</row>
    <row r="484" spans="1:60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298"/>
      <c r="AC484" s="298"/>
      <c r="AD484" s="298"/>
      <c r="AE484" s="1"/>
      <c r="AF484" s="298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</row>
    <row r="485" spans="1:60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298"/>
      <c r="AC485" s="298"/>
      <c r="AD485" s="298"/>
      <c r="AE485" s="1"/>
      <c r="AF485" s="298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</row>
    <row r="486" spans="1:60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298"/>
      <c r="AC486" s="298"/>
      <c r="AD486" s="298"/>
      <c r="AE486" s="1"/>
      <c r="AF486" s="298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</row>
    <row r="487" spans="1:60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298"/>
      <c r="AC487" s="298"/>
      <c r="AD487" s="298"/>
      <c r="AE487" s="1"/>
      <c r="AF487" s="298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</row>
    <row r="488" spans="1:60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298"/>
      <c r="AC488" s="298"/>
      <c r="AD488" s="298"/>
      <c r="AE488" s="1"/>
      <c r="AF488" s="298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</row>
    <row r="489" spans="1:60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298"/>
      <c r="AC489" s="298"/>
      <c r="AD489" s="298"/>
      <c r="AE489" s="1"/>
      <c r="AF489" s="298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</row>
    <row r="490" spans="1:60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298"/>
      <c r="AC490" s="298"/>
      <c r="AD490" s="298"/>
      <c r="AE490" s="1"/>
      <c r="AF490" s="298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</row>
    <row r="491" spans="1:60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298"/>
      <c r="AC491" s="298"/>
      <c r="AD491" s="298"/>
      <c r="AE491" s="1"/>
      <c r="AF491" s="298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</row>
    <row r="492" spans="1:60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298"/>
      <c r="AC492" s="298"/>
      <c r="AD492" s="298"/>
      <c r="AE492" s="1"/>
      <c r="AF492" s="298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</row>
    <row r="493" spans="1:60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298"/>
      <c r="AC493" s="298"/>
      <c r="AD493" s="298"/>
      <c r="AE493" s="1"/>
      <c r="AF493" s="298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</row>
    <row r="494" spans="1:60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298"/>
      <c r="AC494" s="298"/>
      <c r="AD494" s="298"/>
      <c r="AE494" s="1"/>
      <c r="AF494" s="298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</row>
    <row r="495" spans="1:60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298"/>
      <c r="AC495" s="298"/>
      <c r="AD495" s="298"/>
      <c r="AE495" s="1"/>
      <c r="AF495" s="298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</row>
    <row r="496" spans="1:60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298"/>
      <c r="AC496" s="298"/>
      <c r="AD496" s="298"/>
      <c r="AE496" s="1"/>
      <c r="AF496" s="298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</row>
    <row r="497" spans="1:60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298"/>
      <c r="AC497" s="298"/>
      <c r="AD497" s="298"/>
      <c r="AE497" s="1"/>
      <c r="AF497" s="298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</row>
    <row r="498" spans="1:60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298"/>
      <c r="AC498" s="298"/>
      <c r="AD498" s="298"/>
      <c r="AE498" s="1"/>
      <c r="AF498" s="298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</row>
    <row r="499" spans="1:60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298"/>
      <c r="AC499" s="298"/>
      <c r="AD499" s="298"/>
      <c r="AE499" s="1"/>
      <c r="AF499" s="298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</row>
    <row r="500" spans="1:60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298"/>
      <c r="AC500" s="298"/>
      <c r="AD500" s="298"/>
      <c r="AE500" s="1"/>
      <c r="AF500" s="298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</row>
    <row r="501" spans="1:60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298"/>
      <c r="AC501" s="298"/>
      <c r="AD501" s="298"/>
      <c r="AE501" s="1"/>
      <c r="AF501" s="298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</row>
    <row r="502" spans="1:60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298"/>
      <c r="AC502" s="298"/>
      <c r="AD502" s="298"/>
      <c r="AE502" s="1"/>
      <c r="AF502" s="298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</row>
    <row r="503" spans="1:60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298"/>
      <c r="AC503" s="298"/>
      <c r="AD503" s="298"/>
      <c r="AE503" s="1"/>
      <c r="AF503" s="298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</row>
    <row r="504" spans="1:60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298"/>
      <c r="AC504" s="298"/>
      <c r="AD504" s="298"/>
      <c r="AE504" s="1"/>
      <c r="AF504" s="298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</row>
    <row r="505" spans="1:60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298"/>
      <c r="AC505" s="298"/>
      <c r="AD505" s="298"/>
      <c r="AE505" s="1"/>
      <c r="AF505" s="298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</row>
    <row r="506" spans="1:60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298"/>
      <c r="AC506" s="298"/>
      <c r="AD506" s="298"/>
      <c r="AE506" s="1"/>
      <c r="AF506" s="298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</row>
    <row r="507" spans="1:60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298"/>
      <c r="AC507" s="298"/>
      <c r="AD507" s="298"/>
      <c r="AE507" s="1"/>
      <c r="AF507" s="298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</row>
    <row r="508" spans="1:60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298"/>
      <c r="AC508" s="298"/>
      <c r="AD508" s="298"/>
      <c r="AE508" s="1"/>
      <c r="AF508" s="298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</row>
    <row r="509" spans="1:60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298"/>
      <c r="AC509" s="298"/>
      <c r="AD509" s="298"/>
      <c r="AE509" s="1"/>
      <c r="AF509" s="298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</row>
    <row r="510" spans="1:60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298"/>
      <c r="AC510" s="298"/>
      <c r="AD510" s="298"/>
      <c r="AE510" s="1"/>
      <c r="AF510" s="298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</row>
    <row r="511" spans="1:60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298"/>
      <c r="AC511" s="298"/>
      <c r="AD511" s="298"/>
      <c r="AE511" s="1"/>
      <c r="AF511" s="298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</row>
    <row r="512" spans="1:60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298"/>
      <c r="AC512" s="298"/>
      <c r="AD512" s="298"/>
      <c r="AE512" s="1"/>
      <c r="AF512" s="298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</row>
    <row r="513" spans="1:60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298"/>
      <c r="AC513" s="298"/>
      <c r="AD513" s="298"/>
      <c r="AE513" s="1"/>
      <c r="AF513" s="298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</row>
    <row r="514" spans="1:60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298"/>
      <c r="AC514" s="298"/>
      <c r="AD514" s="298"/>
      <c r="AE514" s="1"/>
      <c r="AF514" s="298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</row>
    <row r="515" spans="1:60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298"/>
      <c r="AC515" s="298"/>
      <c r="AD515" s="298"/>
      <c r="AE515" s="1"/>
      <c r="AF515" s="298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</row>
    <row r="516" spans="1:60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298"/>
      <c r="AC516" s="298"/>
      <c r="AD516" s="298"/>
      <c r="AE516" s="1"/>
      <c r="AF516" s="298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</row>
    <row r="517" spans="1:60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298"/>
      <c r="AC517" s="298"/>
      <c r="AD517" s="298"/>
      <c r="AE517" s="1"/>
      <c r="AF517" s="298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</row>
    <row r="518" spans="1:60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298"/>
      <c r="AC518" s="298"/>
      <c r="AD518" s="298"/>
      <c r="AE518" s="1"/>
      <c r="AF518" s="298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</row>
    <row r="519" spans="1:60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298"/>
      <c r="AC519" s="298"/>
      <c r="AD519" s="298"/>
      <c r="AE519" s="1"/>
      <c r="AF519" s="298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</row>
    <row r="520" spans="1:60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298"/>
      <c r="AC520" s="298"/>
      <c r="AD520" s="298"/>
      <c r="AE520" s="1"/>
      <c r="AF520" s="298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</row>
    <row r="521" spans="1:60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298"/>
      <c r="AC521" s="298"/>
      <c r="AD521" s="298"/>
      <c r="AE521" s="1"/>
      <c r="AF521" s="298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</row>
    <row r="522" spans="1:60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298"/>
      <c r="AC522" s="298"/>
      <c r="AD522" s="298"/>
      <c r="AE522" s="1"/>
      <c r="AF522" s="298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</row>
    <row r="523" spans="1:60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298"/>
      <c r="AC523" s="298"/>
      <c r="AD523" s="298"/>
      <c r="AE523" s="1"/>
      <c r="AF523" s="298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</row>
    <row r="524" spans="1:60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298"/>
      <c r="AC524" s="298"/>
      <c r="AD524" s="298"/>
      <c r="AE524" s="1"/>
      <c r="AF524" s="298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</row>
    <row r="525" spans="1:60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298"/>
      <c r="AC525" s="298"/>
      <c r="AD525" s="298"/>
      <c r="AE525" s="1"/>
      <c r="AF525" s="298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</row>
    <row r="526" spans="1:60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298"/>
      <c r="AC526" s="298"/>
      <c r="AD526" s="298"/>
      <c r="AE526" s="1"/>
      <c r="AF526" s="298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</row>
    <row r="527" spans="1:60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298"/>
      <c r="AC527" s="298"/>
      <c r="AD527" s="298"/>
      <c r="AE527" s="1"/>
      <c r="AF527" s="298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</row>
    <row r="528" spans="1:60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298"/>
      <c r="AC528" s="298"/>
      <c r="AD528" s="298"/>
      <c r="AE528" s="1"/>
      <c r="AF528" s="298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</row>
    <row r="529" spans="1:60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298"/>
      <c r="AC529" s="298"/>
      <c r="AD529" s="298"/>
      <c r="AE529" s="1"/>
      <c r="AF529" s="298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</row>
    <row r="530" spans="1:60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298"/>
      <c r="AC530" s="298"/>
      <c r="AD530" s="298"/>
      <c r="AE530" s="1"/>
      <c r="AF530" s="298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</row>
    <row r="531" spans="1:60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298"/>
      <c r="AC531" s="298"/>
      <c r="AD531" s="298"/>
      <c r="AE531" s="1"/>
      <c r="AF531" s="298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</row>
    <row r="532" spans="1:60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298"/>
      <c r="AC532" s="298"/>
      <c r="AD532" s="298"/>
      <c r="AE532" s="1"/>
      <c r="AF532" s="298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</row>
    <row r="533" spans="1:60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298"/>
      <c r="AC533" s="298"/>
      <c r="AD533" s="298"/>
      <c r="AE533" s="1"/>
      <c r="AF533" s="298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</row>
    <row r="534" spans="1:60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298"/>
      <c r="AC534" s="298"/>
      <c r="AD534" s="298"/>
      <c r="AE534" s="1"/>
      <c r="AF534" s="298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</row>
    <row r="535" spans="1:60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298"/>
      <c r="AC535" s="298"/>
      <c r="AD535" s="298"/>
      <c r="AE535" s="1"/>
      <c r="AF535" s="298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</row>
    <row r="536" spans="1:60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298"/>
      <c r="AC536" s="298"/>
      <c r="AD536" s="298"/>
      <c r="AE536" s="1"/>
      <c r="AF536" s="298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</row>
    <row r="537" spans="1:60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298"/>
      <c r="AC537" s="298"/>
      <c r="AD537" s="298"/>
      <c r="AE537" s="1"/>
      <c r="AF537" s="298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</row>
    <row r="538" spans="1:60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298"/>
      <c r="AC538" s="298"/>
      <c r="AD538" s="298"/>
      <c r="AE538" s="1"/>
      <c r="AF538" s="298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</row>
    <row r="539" spans="1:60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298"/>
      <c r="AC539" s="298"/>
      <c r="AD539" s="298"/>
      <c r="AE539" s="1"/>
      <c r="AF539" s="298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</row>
    <row r="540" spans="1:60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298"/>
      <c r="AC540" s="298"/>
      <c r="AD540" s="298"/>
      <c r="AE540" s="1"/>
      <c r="AF540" s="298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</row>
    <row r="541" spans="1:60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298"/>
      <c r="AC541" s="298"/>
      <c r="AD541" s="298"/>
      <c r="AE541" s="1"/>
      <c r="AF541" s="298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</row>
    <row r="542" spans="1:60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298"/>
      <c r="AC542" s="298"/>
      <c r="AD542" s="298"/>
      <c r="AE542" s="1"/>
      <c r="AF542" s="298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</row>
    <row r="543" spans="1:60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298"/>
      <c r="AC543" s="298"/>
      <c r="AD543" s="298"/>
      <c r="AE543" s="1"/>
      <c r="AF543" s="298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</row>
    <row r="544" spans="1:60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298"/>
      <c r="AC544" s="298"/>
      <c r="AD544" s="298"/>
      <c r="AE544" s="1"/>
      <c r="AF544" s="298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</row>
    <row r="545" spans="1:60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298"/>
      <c r="AC545" s="298"/>
      <c r="AD545" s="298"/>
      <c r="AE545" s="1"/>
      <c r="AF545" s="298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</row>
    <row r="546" spans="1:60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298"/>
      <c r="AC546" s="298"/>
      <c r="AD546" s="298"/>
      <c r="AE546" s="1"/>
      <c r="AF546" s="298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</row>
    <row r="547" spans="1:60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298"/>
      <c r="AC547" s="298"/>
      <c r="AD547" s="298"/>
      <c r="AE547" s="1"/>
      <c r="AF547" s="298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</row>
    <row r="548" spans="1:60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298"/>
      <c r="AC548" s="298"/>
      <c r="AD548" s="298"/>
      <c r="AE548" s="1"/>
      <c r="AF548" s="298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</row>
    <row r="549" spans="1:60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298"/>
      <c r="AC549" s="298"/>
      <c r="AD549" s="298"/>
      <c r="AE549" s="1"/>
      <c r="AF549" s="298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</row>
    <row r="550" spans="1:60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298"/>
      <c r="AC550" s="298"/>
      <c r="AD550" s="298"/>
      <c r="AE550" s="1"/>
      <c r="AF550" s="298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</row>
    <row r="551" spans="1:60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298"/>
      <c r="AC551" s="298"/>
      <c r="AD551" s="298"/>
      <c r="AE551" s="1"/>
      <c r="AF551" s="298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</row>
    <row r="552" spans="1:60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298"/>
      <c r="AC552" s="298"/>
      <c r="AD552" s="298"/>
      <c r="AE552" s="1"/>
      <c r="AF552" s="298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</row>
    <row r="553" spans="1:60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298"/>
      <c r="AC553" s="298"/>
      <c r="AD553" s="298"/>
      <c r="AE553" s="1"/>
      <c r="AF553" s="298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</row>
    <row r="554" spans="1:60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298"/>
      <c r="AC554" s="298"/>
      <c r="AD554" s="298"/>
      <c r="AE554" s="1"/>
      <c r="AF554" s="298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</row>
    <row r="555" spans="1:60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298"/>
      <c r="AC555" s="298"/>
      <c r="AD555" s="298"/>
      <c r="AE555" s="1"/>
      <c r="AF555" s="298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</row>
    <row r="556" spans="1:60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298"/>
      <c r="AC556" s="298"/>
      <c r="AD556" s="298"/>
      <c r="AE556" s="1"/>
      <c r="AF556" s="298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</row>
    <row r="557" spans="1:60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298"/>
      <c r="AC557" s="298"/>
      <c r="AD557" s="298"/>
      <c r="AE557" s="1"/>
      <c r="AF557" s="298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</row>
    <row r="558" spans="1:60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298"/>
      <c r="AC558" s="298"/>
      <c r="AD558" s="298"/>
      <c r="AE558" s="1"/>
      <c r="AF558" s="298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</row>
    <row r="559" spans="1:60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298"/>
      <c r="AC559" s="298"/>
      <c r="AD559" s="298"/>
      <c r="AE559" s="1"/>
      <c r="AF559" s="298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</row>
    <row r="560" spans="1:60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298"/>
      <c r="AC560" s="298"/>
      <c r="AD560" s="298"/>
      <c r="AE560" s="1"/>
      <c r="AF560" s="298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</row>
    <row r="561" spans="1:60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298"/>
      <c r="AC561" s="298"/>
      <c r="AD561" s="298"/>
      <c r="AE561" s="1"/>
      <c r="AF561" s="298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</row>
    <row r="562" spans="1:60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298"/>
      <c r="AC562" s="298"/>
      <c r="AD562" s="298"/>
      <c r="AE562" s="1"/>
      <c r="AF562" s="298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</row>
    <row r="563" spans="1:60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298"/>
      <c r="AC563" s="298"/>
      <c r="AD563" s="298"/>
      <c r="AE563" s="1"/>
      <c r="AF563" s="298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</row>
    <row r="564" spans="1:60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298"/>
      <c r="AC564" s="298"/>
      <c r="AD564" s="298"/>
      <c r="AE564" s="1"/>
      <c r="AF564" s="298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</row>
    <row r="565" spans="1:60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298"/>
      <c r="AC565" s="298"/>
      <c r="AD565" s="298"/>
      <c r="AE565" s="1"/>
      <c r="AF565" s="298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</row>
    <row r="566" spans="1:60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298"/>
      <c r="AC566" s="298"/>
      <c r="AD566" s="298"/>
      <c r="AE566" s="1"/>
      <c r="AF566" s="298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</row>
    <row r="567" spans="1:60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298"/>
      <c r="AC567" s="298"/>
      <c r="AD567" s="298"/>
      <c r="AE567" s="1"/>
      <c r="AF567" s="298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</row>
    <row r="568" spans="1:60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298"/>
      <c r="AC568" s="298"/>
      <c r="AD568" s="298"/>
      <c r="AE568" s="1"/>
      <c r="AF568" s="298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</row>
    <row r="569" spans="1:60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298"/>
      <c r="AC569" s="298"/>
      <c r="AD569" s="298"/>
      <c r="AE569" s="1"/>
      <c r="AF569" s="298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</row>
    <row r="570" spans="1:60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298"/>
      <c r="AC570" s="298"/>
      <c r="AD570" s="298"/>
      <c r="AE570" s="1"/>
      <c r="AF570" s="298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</row>
    <row r="571" spans="1:60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298"/>
      <c r="AC571" s="298"/>
      <c r="AD571" s="298"/>
      <c r="AE571" s="1"/>
      <c r="AF571" s="298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</row>
    <row r="572" spans="1:60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298"/>
      <c r="AC572" s="298"/>
      <c r="AD572" s="298"/>
      <c r="AE572" s="1"/>
      <c r="AF572" s="298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</row>
    <row r="573" spans="1:60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298"/>
      <c r="AC573" s="298"/>
      <c r="AD573" s="298"/>
      <c r="AE573" s="1"/>
      <c r="AF573" s="298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</row>
    <row r="574" spans="1:60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298"/>
      <c r="AC574" s="298"/>
      <c r="AD574" s="298"/>
      <c r="AE574" s="1"/>
      <c r="AF574" s="298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</row>
    <row r="575" spans="1:60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298"/>
      <c r="AC575" s="298"/>
      <c r="AD575" s="298"/>
      <c r="AE575" s="1"/>
      <c r="AF575" s="298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</row>
    <row r="576" spans="1:60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298"/>
      <c r="AC576" s="298"/>
      <c r="AD576" s="298"/>
      <c r="AE576" s="1"/>
      <c r="AF576" s="298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</row>
    <row r="577" spans="1:60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298"/>
      <c r="AC577" s="298"/>
      <c r="AD577" s="298"/>
      <c r="AE577" s="1"/>
      <c r="AF577" s="298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</row>
    <row r="578" spans="1:60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298"/>
      <c r="AC578" s="298"/>
      <c r="AD578" s="298"/>
      <c r="AE578" s="1"/>
      <c r="AF578" s="298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</row>
    <row r="579" spans="1:60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298"/>
      <c r="AC579" s="298"/>
      <c r="AD579" s="298"/>
      <c r="AE579" s="1"/>
      <c r="AF579" s="298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</row>
    <row r="580" spans="1:60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298"/>
      <c r="AC580" s="298"/>
      <c r="AD580" s="298"/>
      <c r="AE580" s="1"/>
      <c r="AF580" s="298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</row>
    <row r="581" spans="1:60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298"/>
      <c r="AC581" s="298"/>
      <c r="AD581" s="298"/>
      <c r="AE581" s="1"/>
      <c r="AF581" s="298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</row>
    <row r="582" spans="1:60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298"/>
      <c r="AC582" s="298"/>
      <c r="AD582" s="298"/>
      <c r="AE582" s="1"/>
      <c r="AF582" s="298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</row>
    <row r="583" spans="1:60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298"/>
      <c r="AC583" s="298"/>
      <c r="AD583" s="298"/>
      <c r="AE583" s="1"/>
      <c r="AF583" s="298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</row>
    <row r="584" spans="1:60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298"/>
      <c r="AC584" s="298"/>
      <c r="AD584" s="298"/>
      <c r="AE584" s="1"/>
      <c r="AF584" s="298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</row>
    <row r="585" spans="1:60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298"/>
      <c r="AC585" s="298"/>
      <c r="AD585" s="298"/>
      <c r="AE585" s="1"/>
      <c r="AF585" s="298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</row>
    <row r="586" spans="1:60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298"/>
      <c r="AC586" s="298"/>
      <c r="AD586" s="298"/>
      <c r="AE586" s="1"/>
      <c r="AF586" s="298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</row>
    <row r="587" spans="1:60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298"/>
      <c r="AC587" s="298"/>
      <c r="AD587" s="298"/>
      <c r="AE587" s="1"/>
      <c r="AF587" s="298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</row>
    <row r="588" spans="1:60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298"/>
      <c r="AC588" s="298"/>
      <c r="AD588" s="298"/>
      <c r="AE588" s="1"/>
      <c r="AF588" s="298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</row>
    <row r="589" spans="1:60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298"/>
      <c r="AC589" s="298"/>
      <c r="AD589" s="298"/>
      <c r="AE589" s="1"/>
      <c r="AF589" s="298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</row>
    <row r="590" spans="1:60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298"/>
      <c r="AC590" s="298"/>
      <c r="AD590" s="298"/>
      <c r="AE590" s="1"/>
      <c r="AF590" s="298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</row>
    <row r="591" spans="1:60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298"/>
      <c r="AC591" s="298"/>
      <c r="AD591" s="298"/>
      <c r="AE591" s="1"/>
      <c r="AF591" s="298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</row>
    <row r="592" spans="1:60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298"/>
      <c r="AC592" s="298"/>
      <c r="AD592" s="298"/>
      <c r="AE592" s="1"/>
      <c r="AF592" s="298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</row>
    <row r="593" spans="1:60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298"/>
      <c r="AC593" s="298"/>
      <c r="AD593" s="298"/>
      <c r="AE593" s="1"/>
      <c r="AF593" s="298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</row>
    <row r="594" spans="1:60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298"/>
      <c r="AC594" s="298"/>
      <c r="AD594" s="298"/>
      <c r="AE594" s="1"/>
      <c r="AF594" s="298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</row>
    <row r="595" spans="1:60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298"/>
      <c r="AC595" s="298"/>
      <c r="AD595" s="298"/>
      <c r="AE595" s="1"/>
      <c r="AF595" s="298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</row>
    <row r="596" spans="1:60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298"/>
      <c r="AC596" s="298"/>
      <c r="AD596" s="298"/>
      <c r="AE596" s="1"/>
      <c r="AF596" s="298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</row>
    <row r="597" spans="1:60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298"/>
      <c r="AC597" s="298"/>
      <c r="AD597" s="298"/>
      <c r="AE597" s="1"/>
      <c r="AF597" s="298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</row>
    <row r="598" spans="1:60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298"/>
      <c r="AC598" s="298"/>
      <c r="AD598" s="298"/>
      <c r="AE598" s="1"/>
      <c r="AF598" s="298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</row>
    <row r="599" spans="1:60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298"/>
      <c r="AC599" s="298"/>
      <c r="AD599" s="298"/>
      <c r="AE599" s="1"/>
      <c r="AF599" s="298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</row>
    <row r="600" spans="1:60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298"/>
      <c r="AC600" s="298"/>
      <c r="AD600" s="298"/>
      <c r="AE600" s="1"/>
      <c r="AF600" s="298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</row>
    <row r="601" spans="1:60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298"/>
      <c r="AC601" s="298"/>
      <c r="AD601" s="298"/>
      <c r="AE601" s="1"/>
      <c r="AF601" s="298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</row>
    <row r="602" spans="1:60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298"/>
      <c r="AC602" s="298"/>
      <c r="AD602" s="298"/>
      <c r="AE602" s="1"/>
      <c r="AF602" s="298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</row>
    <row r="603" spans="1:60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298"/>
      <c r="AC603" s="298"/>
      <c r="AD603" s="298"/>
      <c r="AE603" s="1"/>
      <c r="AF603" s="298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</row>
    <row r="604" spans="1:60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298"/>
      <c r="AC604" s="298"/>
      <c r="AD604" s="298"/>
      <c r="AE604" s="1"/>
      <c r="AF604" s="298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</row>
    <row r="605" spans="1:60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298"/>
      <c r="AC605" s="298"/>
      <c r="AD605" s="298"/>
      <c r="AE605" s="1"/>
      <c r="AF605" s="298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</row>
    <row r="606" spans="1:60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298"/>
      <c r="AC606" s="298"/>
      <c r="AD606" s="298"/>
      <c r="AE606" s="1"/>
      <c r="AF606" s="298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</row>
    <row r="607" spans="1:60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298"/>
      <c r="AC607" s="298"/>
      <c r="AD607" s="298"/>
      <c r="AE607" s="1"/>
      <c r="AF607" s="298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</row>
    <row r="608" spans="1:60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298"/>
      <c r="AC608" s="298"/>
      <c r="AD608" s="298"/>
      <c r="AE608" s="1"/>
      <c r="AF608" s="298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</row>
    <row r="609" spans="1:60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298"/>
      <c r="AC609" s="298"/>
      <c r="AD609" s="298"/>
      <c r="AE609" s="1"/>
      <c r="AF609" s="298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</row>
    <row r="610" spans="1:60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298"/>
      <c r="AC610" s="298"/>
      <c r="AD610" s="298"/>
      <c r="AE610" s="1"/>
      <c r="AF610" s="298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</row>
    <row r="611" spans="1:60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298"/>
      <c r="AC611" s="298"/>
      <c r="AD611" s="298"/>
      <c r="AE611" s="1"/>
      <c r="AF611" s="298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</row>
    <row r="612" spans="1:60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298"/>
      <c r="AC612" s="298"/>
      <c r="AD612" s="298"/>
      <c r="AE612" s="1"/>
      <c r="AF612" s="298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</row>
    <row r="613" spans="1:60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298"/>
      <c r="AC613" s="298"/>
      <c r="AD613" s="298"/>
      <c r="AE613" s="1"/>
      <c r="AF613" s="298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</row>
    <row r="614" spans="1:60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298"/>
      <c r="AC614" s="298"/>
      <c r="AD614" s="298"/>
      <c r="AE614" s="1"/>
      <c r="AF614" s="298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</row>
    <row r="615" spans="1:60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298"/>
      <c r="AC615" s="298"/>
      <c r="AD615" s="298"/>
      <c r="AE615" s="1"/>
      <c r="AF615" s="298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</row>
    <row r="616" spans="1:60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298"/>
      <c r="AC616" s="298"/>
      <c r="AD616" s="298"/>
      <c r="AE616" s="1"/>
      <c r="AF616" s="298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</row>
    <row r="617" spans="1:60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298"/>
      <c r="AC617" s="298"/>
      <c r="AD617" s="298"/>
      <c r="AE617" s="1"/>
      <c r="AF617" s="298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</row>
    <row r="618" spans="1:60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298"/>
      <c r="AC618" s="298"/>
      <c r="AD618" s="298"/>
      <c r="AE618" s="1"/>
      <c r="AF618" s="298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</row>
    <row r="619" spans="1:60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298"/>
      <c r="AC619" s="298"/>
      <c r="AD619" s="298"/>
      <c r="AE619" s="1"/>
      <c r="AF619" s="298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</row>
    <row r="620" spans="1:60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298"/>
      <c r="AC620" s="298"/>
      <c r="AD620" s="298"/>
      <c r="AE620" s="1"/>
      <c r="AF620" s="298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</row>
    <row r="621" spans="1:60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298"/>
      <c r="AC621" s="298"/>
      <c r="AD621" s="298"/>
      <c r="AE621" s="1"/>
      <c r="AF621" s="298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</row>
    <row r="622" spans="1:60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298"/>
      <c r="AC622" s="298"/>
      <c r="AD622" s="298"/>
      <c r="AE622" s="1"/>
      <c r="AF622" s="298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</row>
    <row r="623" spans="1:60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298"/>
      <c r="AC623" s="298"/>
      <c r="AD623" s="298"/>
      <c r="AE623" s="1"/>
      <c r="AF623" s="298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</row>
    <row r="624" spans="1:60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298"/>
      <c r="AC624" s="298"/>
      <c r="AD624" s="298"/>
      <c r="AE624" s="1"/>
      <c r="AF624" s="298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</row>
    <row r="625" spans="1:60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298"/>
      <c r="AC625" s="298"/>
      <c r="AD625" s="298"/>
      <c r="AE625" s="1"/>
      <c r="AF625" s="298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</row>
    <row r="626" spans="1:60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298"/>
      <c r="AC626" s="298"/>
      <c r="AD626" s="298"/>
      <c r="AE626" s="1"/>
      <c r="AF626" s="298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</row>
    <row r="627" spans="1:60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298"/>
      <c r="AC627" s="298"/>
      <c r="AD627" s="298"/>
      <c r="AE627" s="1"/>
      <c r="AF627" s="298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</row>
    <row r="628" spans="1:60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298"/>
      <c r="AC628" s="298"/>
      <c r="AD628" s="298"/>
      <c r="AE628" s="1"/>
      <c r="AF628" s="298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</row>
    <row r="629" spans="1:60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298"/>
      <c r="AC629" s="298"/>
      <c r="AD629" s="298"/>
      <c r="AE629" s="1"/>
      <c r="AF629" s="298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</row>
    <row r="630" spans="1:60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298"/>
      <c r="AC630" s="298"/>
      <c r="AD630" s="298"/>
      <c r="AE630" s="1"/>
      <c r="AF630" s="298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</row>
    <row r="631" spans="1:60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298"/>
      <c r="AC631" s="298"/>
      <c r="AD631" s="298"/>
      <c r="AE631" s="1"/>
      <c r="AF631" s="298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</row>
    <row r="632" spans="1:60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298"/>
      <c r="AC632" s="298"/>
      <c r="AD632" s="298"/>
      <c r="AE632" s="1"/>
      <c r="AF632" s="298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</row>
    <row r="633" spans="1:60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298"/>
      <c r="AC633" s="298"/>
      <c r="AD633" s="298"/>
      <c r="AE633" s="1"/>
      <c r="AF633" s="298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</row>
    <row r="634" spans="1:60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298"/>
      <c r="AC634" s="298"/>
      <c r="AD634" s="298"/>
      <c r="AE634" s="1"/>
      <c r="AF634" s="298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</row>
    <row r="635" spans="1:60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298"/>
      <c r="AC635" s="298"/>
      <c r="AD635" s="298"/>
      <c r="AE635" s="1"/>
      <c r="AF635" s="298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</row>
    <row r="636" spans="1:60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298"/>
      <c r="AC636" s="298"/>
      <c r="AD636" s="298"/>
      <c r="AE636" s="1"/>
      <c r="AF636" s="298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</row>
    <row r="637" spans="1:60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298"/>
      <c r="AC637" s="298"/>
      <c r="AD637" s="298"/>
      <c r="AE637" s="1"/>
      <c r="AF637" s="298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</row>
    <row r="638" spans="1:60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298"/>
      <c r="AC638" s="298"/>
      <c r="AD638" s="298"/>
      <c r="AE638" s="1"/>
      <c r="AF638" s="298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</row>
    <row r="639" spans="1:60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298"/>
      <c r="AC639" s="298"/>
      <c r="AD639" s="298"/>
      <c r="AE639" s="1"/>
      <c r="AF639" s="298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</row>
    <row r="640" spans="1:60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298"/>
      <c r="AC640" s="298"/>
      <c r="AD640" s="298"/>
      <c r="AE640" s="1"/>
      <c r="AF640" s="298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</row>
    <row r="641" spans="1:60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298"/>
      <c r="AC641" s="298"/>
      <c r="AD641" s="298"/>
      <c r="AE641" s="1"/>
      <c r="AF641" s="298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</row>
    <row r="642" spans="1:60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298"/>
      <c r="AC642" s="298"/>
      <c r="AD642" s="298"/>
      <c r="AE642" s="1"/>
      <c r="AF642" s="298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</row>
    <row r="643" spans="1:60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298"/>
      <c r="AC643" s="298"/>
      <c r="AD643" s="298"/>
      <c r="AE643" s="1"/>
      <c r="AF643" s="298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</row>
    <row r="644" spans="1:60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298"/>
      <c r="AC644" s="298"/>
      <c r="AD644" s="298"/>
      <c r="AE644" s="1"/>
      <c r="AF644" s="298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</row>
    <row r="645" spans="1:60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298"/>
      <c r="AC645" s="298"/>
      <c r="AD645" s="298"/>
      <c r="AE645" s="1"/>
      <c r="AF645" s="298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</row>
    <row r="646" spans="1:60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298"/>
      <c r="AC646" s="298"/>
      <c r="AD646" s="298"/>
      <c r="AE646" s="1"/>
      <c r="AF646" s="298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</row>
    <row r="647" spans="1:60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298"/>
      <c r="AC647" s="298"/>
      <c r="AD647" s="298"/>
      <c r="AE647" s="1"/>
      <c r="AF647" s="298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</row>
    <row r="648" spans="1:60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298"/>
      <c r="AC648" s="298"/>
      <c r="AD648" s="298"/>
      <c r="AE648" s="1"/>
      <c r="AF648" s="298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</row>
    <row r="649" spans="1:60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298"/>
      <c r="AC649" s="298"/>
      <c r="AD649" s="298"/>
      <c r="AE649" s="1"/>
      <c r="AF649" s="298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</row>
    <row r="650" spans="1:60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298"/>
      <c r="AC650" s="298"/>
      <c r="AD650" s="298"/>
      <c r="AE650" s="1"/>
      <c r="AF650" s="298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</row>
    <row r="651" spans="1:60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298"/>
      <c r="AC651" s="298"/>
      <c r="AD651" s="298"/>
      <c r="AE651" s="1"/>
      <c r="AF651" s="298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</row>
    <row r="652" spans="1:60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298"/>
      <c r="AC652" s="298"/>
      <c r="AD652" s="298"/>
      <c r="AE652" s="1"/>
      <c r="AF652" s="298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</row>
    <row r="653" spans="1:60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298"/>
      <c r="AC653" s="298"/>
      <c r="AD653" s="298"/>
      <c r="AE653" s="1"/>
      <c r="AF653" s="298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</row>
    <row r="654" spans="1:60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298"/>
      <c r="AC654" s="298"/>
      <c r="AD654" s="298"/>
      <c r="AE654" s="1"/>
      <c r="AF654" s="298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</row>
    <row r="655" spans="1:60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298"/>
      <c r="AC655" s="298"/>
      <c r="AD655" s="298"/>
      <c r="AE655" s="1"/>
      <c r="AF655" s="298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</row>
    <row r="656" spans="1:60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298"/>
      <c r="AC656" s="298"/>
      <c r="AD656" s="298"/>
      <c r="AE656" s="1"/>
      <c r="AF656" s="298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</row>
    <row r="657" spans="1:60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298"/>
      <c r="AC657" s="298"/>
      <c r="AD657" s="298"/>
      <c r="AE657" s="1"/>
      <c r="AF657" s="298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</row>
    <row r="658" spans="1:60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298"/>
      <c r="AC658" s="298"/>
      <c r="AD658" s="298"/>
      <c r="AE658" s="1"/>
      <c r="AF658" s="298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</row>
    <row r="659" spans="1:60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298"/>
      <c r="AC659" s="298"/>
      <c r="AD659" s="298"/>
      <c r="AE659" s="1"/>
      <c r="AF659" s="298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</row>
    <row r="660" spans="1:60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298"/>
      <c r="AC660" s="298"/>
      <c r="AD660" s="298"/>
      <c r="AE660" s="1"/>
      <c r="AF660" s="298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</row>
    <row r="661" spans="1:60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298"/>
      <c r="AC661" s="298"/>
      <c r="AD661" s="298"/>
      <c r="AE661" s="1"/>
      <c r="AF661" s="298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</row>
    <row r="662" spans="1:60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298"/>
      <c r="AC662" s="298"/>
      <c r="AD662" s="298"/>
      <c r="AE662" s="1"/>
      <c r="AF662" s="298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</row>
    <row r="663" spans="1:60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298"/>
      <c r="AC663" s="298"/>
      <c r="AD663" s="298"/>
      <c r="AE663" s="1"/>
      <c r="AF663" s="298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</row>
    <row r="664" spans="1:60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298"/>
      <c r="AC664" s="298"/>
      <c r="AD664" s="298"/>
      <c r="AE664" s="1"/>
      <c r="AF664" s="298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</row>
    <row r="665" spans="1:60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298"/>
      <c r="AC665" s="298"/>
      <c r="AD665" s="298"/>
      <c r="AE665" s="1"/>
      <c r="AF665" s="298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</row>
    <row r="666" spans="1:60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298"/>
      <c r="AC666" s="298"/>
      <c r="AD666" s="298"/>
      <c r="AE666" s="1"/>
      <c r="AF666" s="298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</row>
    <row r="667" spans="1:60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298"/>
      <c r="AC667" s="298"/>
      <c r="AD667" s="298"/>
      <c r="AE667" s="1"/>
      <c r="AF667" s="298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</row>
    <row r="668" spans="1:60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298"/>
      <c r="AC668" s="298"/>
      <c r="AD668" s="298"/>
      <c r="AE668" s="1"/>
      <c r="AF668" s="298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</row>
    <row r="669" spans="1:60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298"/>
      <c r="AC669" s="298"/>
      <c r="AD669" s="298"/>
      <c r="AE669" s="1"/>
      <c r="AF669" s="298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</row>
    <row r="670" spans="1:60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298"/>
      <c r="AC670" s="298"/>
      <c r="AD670" s="298"/>
      <c r="AE670" s="1"/>
      <c r="AF670" s="298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</row>
    <row r="671" spans="1:60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298"/>
      <c r="AC671" s="298"/>
      <c r="AD671" s="298"/>
      <c r="AE671" s="1"/>
      <c r="AF671" s="298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</row>
    <row r="672" spans="1:60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298"/>
      <c r="AC672" s="298"/>
      <c r="AD672" s="298"/>
      <c r="AE672" s="1"/>
      <c r="AF672" s="298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</row>
    <row r="673" spans="1:60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298"/>
      <c r="AC673" s="298"/>
      <c r="AD673" s="298"/>
      <c r="AE673" s="1"/>
      <c r="AF673" s="298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</row>
    <row r="674" spans="1:60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298"/>
      <c r="AC674" s="298"/>
      <c r="AD674" s="298"/>
      <c r="AE674" s="1"/>
      <c r="AF674" s="298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</row>
    <row r="675" spans="1:60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298"/>
      <c r="AC675" s="298"/>
      <c r="AD675" s="298"/>
      <c r="AE675" s="1"/>
      <c r="AF675" s="298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</row>
    <row r="676" spans="1:60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298"/>
      <c r="AC676" s="298"/>
      <c r="AD676" s="298"/>
      <c r="AE676" s="1"/>
      <c r="AF676" s="298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</row>
    <row r="677" spans="1:60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298"/>
      <c r="AC677" s="298"/>
      <c r="AD677" s="298"/>
      <c r="AE677" s="1"/>
      <c r="AF677" s="298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</row>
    <row r="678" spans="1:60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298"/>
      <c r="AC678" s="298"/>
      <c r="AD678" s="298"/>
      <c r="AE678" s="1"/>
      <c r="AF678" s="298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</row>
    <row r="679" spans="1:60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298"/>
      <c r="AC679" s="298"/>
      <c r="AD679" s="298"/>
      <c r="AE679" s="1"/>
      <c r="AF679" s="298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</row>
    <row r="680" spans="1:60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298"/>
      <c r="AC680" s="298"/>
      <c r="AD680" s="298"/>
      <c r="AE680" s="1"/>
      <c r="AF680" s="298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</row>
    <row r="681" spans="1:60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298"/>
      <c r="AC681" s="298"/>
      <c r="AD681" s="298"/>
      <c r="AE681" s="1"/>
      <c r="AF681" s="298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</row>
    <row r="682" spans="1:60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298"/>
      <c r="AC682" s="298"/>
      <c r="AD682" s="298"/>
      <c r="AE682" s="1"/>
      <c r="AF682" s="298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</row>
    <row r="683" spans="1:60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298"/>
      <c r="AC683" s="298"/>
      <c r="AD683" s="298"/>
      <c r="AE683" s="1"/>
      <c r="AF683" s="298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</row>
    <row r="684" spans="1:60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298"/>
      <c r="AC684" s="298"/>
      <c r="AD684" s="298"/>
      <c r="AE684" s="1"/>
      <c r="AF684" s="298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</row>
    <row r="685" spans="1:60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298"/>
      <c r="AC685" s="298"/>
      <c r="AD685" s="298"/>
      <c r="AE685" s="1"/>
      <c r="AF685" s="298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</row>
    <row r="686" spans="1:60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298"/>
      <c r="AC686" s="298"/>
      <c r="AD686" s="298"/>
      <c r="AE686" s="1"/>
      <c r="AF686" s="298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</row>
    <row r="687" spans="1:60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298"/>
      <c r="AC687" s="298"/>
      <c r="AD687" s="298"/>
      <c r="AE687" s="1"/>
      <c r="AF687" s="298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</row>
    <row r="688" spans="1:60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298"/>
      <c r="AC688" s="298"/>
      <c r="AD688" s="298"/>
      <c r="AE688" s="1"/>
      <c r="AF688" s="298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</row>
    <row r="689" spans="1:60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298"/>
      <c r="AC689" s="298"/>
      <c r="AD689" s="298"/>
      <c r="AE689" s="1"/>
      <c r="AF689" s="298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</row>
    <row r="690" spans="1:60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298"/>
      <c r="AC690" s="298"/>
      <c r="AD690" s="298"/>
      <c r="AE690" s="1"/>
      <c r="AF690" s="298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</row>
    <row r="691" spans="1:60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298"/>
      <c r="AC691" s="298"/>
      <c r="AD691" s="298"/>
      <c r="AE691" s="1"/>
      <c r="AF691" s="298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</row>
    <row r="692" spans="1:60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298"/>
      <c r="AC692" s="298"/>
      <c r="AD692" s="298"/>
      <c r="AE692" s="1"/>
      <c r="AF692" s="298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</row>
    <row r="693" spans="1:60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298"/>
      <c r="AC693" s="298"/>
      <c r="AD693" s="298"/>
      <c r="AE693" s="1"/>
      <c r="AF693" s="298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</row>
    <row r="694" spans="1:60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298"/>
      <c r="AC694" s="298"/>
      <c r="AD694" s="298"/>
      <c r="AE694" s="1"/>
      <c r="AF694" s="298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</row>
    <row r="695" spans="1:60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298"/>
      <c r="AC695" s="298"/>
      <c r="AD695" s="298"/>
      <c r="AE695" s="1"/>
      <c r="AF695" s="298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</row>
    <row r="696" spans="1:60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298"/>
      <c r="AC696" s="298"/>
      <c r="AD696" s="298"/>
      <c r="AE696" s="1"/>
      <c r="AF696" s="298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</row>
    <row r="697" spans="1:60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298"/>
      <c r="AC697" s="298"/>
      <c r="AD697" s="298"/>
      <c r="AE697" s="1"/>
      <c r="AF697" s="298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</row>
    <row r="698" spans="1:60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298"/>
      <c r="AC698" s="298"/>
      <c r="AD698" s="298"/>
      <c r="AE698" s="1"/>
      <c r="AF698" s="298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</row>
    <row r="699" spans="1:60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298"/>
      <c r="AC699" s="298"/>
      <c r="AD699" s="298"/>
      <c r="AE699" s="1"/>
      <c r="AF699" s="298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</row>
    <row r="700" spans="1:60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298"/>
      <c r="AC700" s="298"/>
      <c r="AD700" s="298"/>
      <c r="AE700" s="1"/>
      <c r="AF700" s="298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</row>
    <row r="701" spans="1:60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298"/>
      <c r="AC701" s="298"/>
      <c r="AD701" s="298"/>
      <c r="AE701" s="1"/>
      <c r="AF701" s="298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</row>
    <row r="702" spans="1:60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298"/>
      <c r="AC702" s="298"/>
      <c r="AD702" s="298"/>
      <c r="AE702" s="1"/>
      <c r="AF702" s="298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</row>
    <row r="703" spans="1:60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298"/>
      <c r="AC703" s="298"/>
      <c r="AD703" s="298"/>
      <c r="AE703" s="1"/>
      <c r="AF703" s="298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</row>
    <row r="704" spans="1:60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298"/>
      <c r="AC704" s="298"/>
      <c r="AD704" s="298"/>
      <c r="AE704" s="1"/>
      <c r="AF704" s="298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</row>
    <row r="705" spans="1:60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298"/>
      <c r="AC705" s="298"/>
      <c r="AD705" s="298"/>
      <c r="AE705" s="1"/>
      <c r="AF705" s="298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</row>
    <row r="706" spans="1:60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298"/>
      <c r="AC706" s="298"/>
      <c r="AD706" s="298"/>
      <c r="AE706" s="1"/>
      <c r="AF706" s="298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</row>
    <row r="707" spans="1:60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298"/>
      <c r="AC707" s="298"/>
      <c r="AD707" s="298"/>
      <c r="AE707" s="1"/>
      <c r="AF707" s="298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</row>
    <row r="708" spans="1:60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298"/>
      <c r="AC708" s="298"/>
      <c r="AD708" s="298"/>
      <c r="AE708" s="1"/>
      <c r="AF708" s="298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</row>
    <row r="709" spans="1:60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298"/>
      <c r="AC709" s="298"/>
      <c r="AD709" s="298"/>
      <c r="AE709" s="1"/>
      <c r="AF709" s="298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</row>
    <row r="710" spans="1:60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298"/>
      <c r="AC710" s="298"/>
      <c r="AD710" s="298"/>
      <c r="AE710" s="1"/>
      <c r="AF710" s="298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</row>
    <row r="711" spans="1:60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298"/>
      <c r="AC711" s="298"/>
      <c r="AD711" s="298"/>
      <c r="AE711" s="1"/>
      <c r="AF711" s="298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</row>
    <row r="712" spans="1:60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298"/>
      <c r="AC712" s="298"/>
      <c r="AD712" s="298"/>
      <c r="AE712" s="1"/>
      <c r="AF712" s="298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</row>
    <row r="713" spans="1:60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298"/>
      <c r="AC713" s="298"/>
      <c r="AD713" s="298"/>
      <c r="AE713" s="1"/>
      <c r="AF713" s="298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</row>
    <row r="714" spans="1:60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298"/>
      <c r="AC714" s="298"/>
      <c r="AD714" s="298"/>
      <c r="AE714" s="1"/>
      <c r="AF714" s="298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</row>
    <row r="715" spans="1:60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298"/>
      <c r="AC715" s="298"/>
      <c r="AD715" s="298"/>
      <c r="AE715" s="1"/>
      <c r="AF715" s="298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</row>
    <row r="716" spans="1:60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298"/>
      <c r="AC716" s="298"/>
      <c r="AD716" s="298"/>
      <c r="AE716" s="1"/>
      <c r="AF716" s="298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</row>
    <row r="717" spans="1:60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298"/>
      <c r="AC717" s="298"/>
      <c r="AD717" s="298"/>
      <c r="AE717" s="1"/>
      <c r="AF717" s="298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</row>
    <row r="718" spans="1:60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298"/>
      <c r="AC718" s="298"/>
      <c r="AD718" s="298"/>
      <c r="AE718" s="1"/>
      <c r="AF718" s="298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</row>
    <row r="719" spans="1:60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298"/>
      <c r="AC719" s="298"/>
      <c r="AD719" s="298"/>
      <c r="AE719" s="1"/>
      <c r="AF719" s="298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</row>
    <row r="720" spans="1:60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298"/>
      <c r="AC720" s="298"/>
      <c r="AD720" s="298"/>
      <c r="AE720" s="1"/>
      <c r="AF720" s="298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</row>
    <row r="721" spans="1:60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298"/>
      <c r="AC721" s="298"/>
      <c r="AD721" s="298"/>
      <c r="AE721" s="1"/>
      <c r="AF721" s="298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</row>
    <row r="722" spans="1:60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298"/>
      <c r="AC722" s="298"/>
      <c r="AD722" s="298"/>
      <c r="AE722" s="1"/>
      <c r="AF722" s="298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</row>
    <row r="723" spans="1:60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298"/>
      <c r="AC723" s="298"/>
      <c r="AD723" s="298"/>
      <c r="AE723" s="1"/>
      <c r="AF723" s="298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</row>
    <row r="724" spans="1:60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298"/>
      <c r="AC724" s="298"/>
      <c r="AD724" s="298"/>
      <c r="AE724" s="1"/>
      <c r="AF724" s="298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</row>
    <row r="725" spans="1:60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298"/>
      <c r="AC725" s="298"/>
      <c r="AD725" s="298"/>
      <c r="AE725" s="1"/>
      <c r="AF725" s="298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</row>
    <row r="726" spans="1:60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298"/>
      <c r="AC726" s="298"/>
      <c r="AD726" s="298"/>
      <c r="AE726" s="1"/>
      <c r="AF726" s="298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</row>
    <row r="727" spans="1:60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298"/>
      <c r="AC727" s="298"/>
      <c r="AD727" s="298"/>
      <c r="AE727" s="1"/>
      <c r="AF727" s="298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</row>
    <row r="728" spans="1:60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298"/>
      <c r="AC728" s="298"/>
      <c r="AD728" s="298"/>
      <c r="AE728" s="1"/>
      <c r="AF728" s="298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</row>
    <row r="729" spans="1:60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298"/>
      <c r="AC729" s="298"/>
      <c r="AD729" s="298"/>
      <c r="AE729" s="1"/>
      <c r="AF729" s="298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</row>
    <row r="730" spans="1:60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298"/>
      <c r="AC730" s="298"/>
      <c r="AD730" s="298"/>
      <c r="AE730" s="1"/>
      <c r="AF730" s="298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</row>
    <row r="731" spans="1:60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298"/>
      <c r="AC731" s="298"/>
      <c r="AD731" s="298"/>
      <c r="AE731" s="1"/>
      <c r="AF731" s="298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</row>
    <row r="732" spans="1:60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298"/>
      <c r="AC732" s="298"/>
      <c r="AD732" s="298"/>
      <c r="AE732" s="1"/>
      <c r="AF732" s="298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</row>
    <row r="733" spans="1:60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298"/>
      <c r="AC733" s="298"/>
      <c r="AD733" s="298"/>
      <c r="AE733" s="1"/>
      <c r="AF733" s="298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</row>
    <row r="734" spans="1:60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298"/>
      <c r="AC734" s="298"/>
      <c r="AD734" s="298"/>
      <c r="AE734" s="1"/>
      <c r="AF734" s="298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</row>
    <row r="735" spans="1:60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298"/>
      <c r="AC735" s="298"/>
      <c r="AD735" s="298"/>
      <c r="AE735" s="1"/>
      <c r="AF735" s="298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</row>
    <row r="736" spans="1:60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298"/>
      <c r="AC736" s="298"/>
      <c r="AD736" s="298"/>
      <c r="AE736" s="1"/>
      <c r="AF736" s="298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</row>
    <row r="737" spans="1:60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298"/>
      <c r="AC737" s="298"/>
      <c r="AD737" s="298"/>
      <c r="AE737" s="1"/>
      <c r="AF737" s="298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</row>
    <row r="738" spans="1:60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298"/>
      <c r="AC738" s="298"/>
      <c r="AD738" s="298"/>
      <c r="AE738" s="1"/>
      <c r="AF738" s="298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</row>
    <row r="739" spans="1:60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298"/>
      <c r="AC739" s="298"/>
      <c r="AD739" s="298"/>
      <c r="AE739" s="1"/>
      <c r="AF739" s="298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</row>
    <row r="740" spans="1:60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298"/>
      <c r="AC740" s="298"/>
      <c r="AD740" s="298"/>
      <c r="AE740" s="1"/>
      <c r="AF740" s="298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</row>
    <row r="741" spans="1:60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298"/>
      <c r="AC741" s="298"/>
      <c r="AD741" s="298"/>
      <c r="AE741" s="1"/>
      <c r="AF741" s="298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</row>
    <row r="742" spans="1:60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298"/>
      <c r="AC742" s="298"/>
      <c r="AD742" s="298"/>
      <c r="AE742" s="1"/>
      <c r="AF742" s="298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</row>
    <row r="743" spans="1:60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298"/>
      <c r="AC743" s="298"/>
      <c r="AD743" s="298"/>
      <c r="AE743" s="1"/>
      <c r="AF743" s="298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</row>
    <row r="744" spans="1:60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298"/>
      <c r="AC744" s="298"/>
      <c r="AD744" s="298"/>
      <c r="AE744" s="1"/>
      <c r="AF744" s="298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</row>
    <row r="745" spans="1:60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298"/>
      <c r="AC745" s="298"/>
      <c r="AD745" s="298"/>
      <c r="AE745" s="1"/>
      <c r="AF745" s="298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</row>
    <row r="746" spans="1:60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298"/>
      <c r="AC746" s="298"/>
      <c r="AD746" s="298"/>
      <c r="AE746" s="1"/>
      <c r="AF746" s="298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</row>
    <row r="747" spans="1:60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298"/>
      <c r="AC747" s="298"/>
      <c r="AD747" s="298"/>
      <c r="AE747" s="1"/>
      <c r="AF747" s="298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</row>
    <row r="748" spans="1:60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298"/>
      <c r="AC748" s="298"/>
      <c r="AD748" s="298"/>
      <c r="AE748" s="1"/>
      <c r="AF748" s="298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</row>
    <row r="749" spans="1:60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298"/>
      <c r="AC749" s="298"/>
      <c r="AD749" s="298"/>
      <c r="AE749" s="1"/>
      <c r="AF749" s="298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</row>
    <row r="750" spans="1:60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298"/>
      <c r="AC750" s="298"/>
      <c r="AD750" s="298"/>
      <c r="AE750" s="1"/>
      <c r="AF750" s="298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</row>
    <row r="751" spans="1:60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298"/>
      <c r="AC751" s="298"/>
      <c r="AD751" s="298"/>
      <c r="AE751" s="1"/>
      <c r="AF751" s="298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</row>
    <row r="752" spans="1:60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298"/>
      <c r="AC752" s="298"/>
      <c r="AD752" s="298"/>
      <c r="AE752" s="1"/>
      <c r="AF752" s="298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</row>
    <row r="753" spans="1:60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298"/>
      <c r="AC753" s="298"/>
      <c r="AD753" s="298"/>
      <c r="AE753" s="1"/>
      <c r="AF753" s="298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</row>
    <row r="754" spans="1:60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298"/>
      <c r="AC754" s="298"/>
      <c r="AD754" s="298"/>
      <c r="AE754" s="1"/>
      <c r="AF754" s="298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</row>
    <row r="755" spans="1:60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298"/>
      <c r="AC755" s="298"/>
      <c r="AD755" s="298"/>
      <c r="AE755" s="1"/>
      <c r="AF755" s="298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</row>
    <row r="756" spans="1:60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298"/>
      <c r="AC756" s="298"/>
      <c r="AD756" s="298"/>
      <c r="AE756" s="1"/>
      <c r="AF756" s="298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</row>
    <row r="757" spans="1:60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298"/>
      <c r="AC757" s="298"/>
      <c r="AD757" s="298"/>
      <c r="AE757" s="1"/>
      <c r="AF757" s="298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</row>
    <row r="758" spans="1:60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298"/>
      <c r="AC758" s="298"/>
      <c r="AD758" s="298"/>
      <c r="AE758" s="1"/>
      <c r="AF758" s="298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</row>
    <row r="759" spans="1:60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298"/>
      <c r="AC759" s="298"/>
      <c r="AD759" s="298"/>
      <c r="AE759" s="1"/>
      <c r="AF759" s="298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</row>
    <row r="760" spans="1:60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298"/>
      <c r="AC760" s="298"/>
      <c r="AD760" s="298"/>
      <c r="AE760" s="1"/>
      <c r="AF760" s="298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</row>
    <row r="761" spans="1:60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298"/>
      <c r="AC761" s="298"/>
      <c r="AD761" s="298"/>
      <c r="AE761" s="1"/>
      <c r="AF761" s="298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</row>
    <row r="762" spans="1:60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298"/>
      <c r="AC762" s="298"/>
      <c r="AD762" s="298"/>
      <c r="AE762" s="1"/>
      <c r="AF762" s="298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</row>
    <row r="763" spans="1:60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298"/>
      <c r="AC763" s="298"/>
      <c r="AD763" s="298"/>
      <c r="AE763" s="1"/>
      <c r="AF763" s="298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</row>
    <row r="764" spans="1:60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298"/>
      <c r="AC764" s="298"/>
      <c r="AD764" s="298"/>
      <c r="AE764" s="1"/>
      <c r="AF764" s="298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</row>
    <row r="765" spans="1:60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298"/>
      <c r="AC765" s="298"/>
      <c r="AD765" s="298"/>
      <c r="AE765" s="1"/>
      <c r="AF765" s="298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</row>
    <row r="766" spans="1:60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298"/>
      <c r="AC766" s="298"/>
      <c r="AD766" s="298"/>
      <c r="AE766" s="1"/>
      <c r="AF766" s="298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</row>
    <row r="767" spans="1:60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298"/>
      <c r="AC767" s="298"/>
      <c r="AD767" s="298"/>
      <c r="AE767" s="1"/>
      <c r="AF767" s="298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</row>
    <row r="768" spans="1:60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298"/>
      <c r="AC768" s="298"/>
      <c r="AD768" s="298"/>
      <c r="AE768" s="1"/>
      <c r="AF768" s="298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</row>
    <row r="769" spans="1:60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298"/>
      <c r="AC769" s="298"/>
      <c r="AD769" s="298"/>
      <c r="AE769" s="1"/>
      <c r="AF769" s="298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</row>
    <row r="770" spans="1:60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298"/>
      <c r="AC770" s="298"/>
      <c r="AD770" s="298"/>
      <c r="AE770" s="1"/>
      <c r="AF770" s="298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</row>
    <row r="771" spans="1:60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298"/>
      <c r="AC771" s="298"/>
      <c r="AD771" s="298"/>
      <c r="AE771" s="1"/>
      <c r="AF771" s="298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</row>
    <row r="772" spans="1:60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298"/>
      <c r="AC772" s="298"/>
      <c r="AD772" s="298"/>
      <c r="AE772" s="1"/>
      <c r="AF772" s="298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</row>
    <row r="773" spans="1:60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298"/>
      <c r="AC773" s="298"/>
      <c r="AD773" s="298"/>
      <c r="AE773" s="1"/>
      <c r="AF773" s="298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</row>
    <row r="774" spans="1:60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298"/>
      <c r="AC774" s="298"/>
      <c r="AD774" s="298"/>
      <c r="AE774" s="1"/>
      <c r="AF774" s="298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</row>
    <row r="775" spans="1:60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298"/>
      <c r="AC775" s="298"/>
      <c r="AD775" s="298"/>
      <c r="AE775" s="1"/>
      <c r="AF775" s="298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</row>
    <row r="776" spans="1:60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298"/>
      <c r="AC776" s="298"/>
      <c r="AD776" s="298"/>
      <c r="AE776" s="1"/>
      <c r="AF776" s="298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</row>
    <row r="777" spans="1:60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298"/>
      <c r="AC777" s="298"/>
      <c r="AD777" s="298"/>
      <c r="AE777" s="1"/>
      <c r="AF777" s="298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</row>
    <row r="778" spans="1:60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298"/>
      <c r="AC778" s="298"/>
      <c r="AD778" s="298"/>
      <c r="AE778" s="1"/>
      <c r="AF778" s="298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</row>
    <row r="779" spans="1:60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298"/>
      <c r="AC779" s="298"/>
      <c r="AD779" s="298"/>
      <c r="AE779" s="1"/>
      <c r="AF779" s="298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</row>
    <row r="780" spans="1:60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298"/>
      <c r="AC780" s="298"/>
      <c r="AD780" s="298"/>
      <c r="AE780" s="1"/>
      <c r="AF780" s="298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</row>
    <row r="781" spans="1:60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298"/>
      <c r="AC781" s="298"/>
      <c r="AD781" s="298"/>
      <c r="AE781" s="1"/>
      <c r="AF781" s="298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</row>
    <row r="782" spans="1:60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298"/>
      <c r="AC782" s="298"/>
      <c r="AD782" s="298"/>
      <c r="AE782" s="1"/>
      <c r="AF782" s="298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</row>
    <row r="783" spans="1:60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298"/>
      <c r="AC783" s="298"/>
      <c r="AD783" s="298"/>
      <c r="AE783" s="1"/>
      <c r="AF783" s="298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</row>
    <row r="784" spans="1:60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298"/>
      <c r="AC784" s="298"/>
      <c r="AD784" s="298"/>
      <c r="AE784" s="1"/>
      <c r="AF784" s="298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</row>
    <row r="785" spans="1:60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298"/>
      <c r="AC785" s="298"/>
      <c r="AD785" s="298"/>
      <c r="AE785" s="1"/>
      <c r="AF785" s="298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</row>
    <row r="786" spans="1:60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298"/>
      <c r="AC786" s="298"/>
      <c r="AD786" s="298"/>
      <c r="AE786" s="1"/>
      <c r="AF786" s="298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</row>
    <row r="787" spans="1:60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298"/>
      <c r="AC787" s="298"/>
      <c r="AD787" s="298"/>
      <c r="AE787" s="1"/>
      <c r="AF787" s="298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</row>
    <row r="788" spans="1:60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298"/>
      <c r="AC788" s="298"/>
      <c r="AD788" s="298"/>
      <c r="AE788" s="1"/>
      <c r="AF788" s="298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</row>
    <row r="789" spans="1:60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298"/>
      <c r="AC789" s="298"/>
      <c r="AD789" s="298"/>
      <c r="AE789" s="1"/>
      <c r="AF789" s="298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</row>
    <row r="790" spans="1:60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298"/>
      <c r="AC790" s="298"/>
      <c r="AD790" s="298"/>
      <c r="AE790" s="1"/>
      <c r="AF790" s="298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</row>
    <row r="791" spans="1:60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298"/>
      <c r="AC791" s="298"/>
      <c r="AD791" s="298"/>
      <c r="AE791" s="1"/>
      <c r="AF791" s="298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</row>
    <row r="792" spans="1:60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298"/>
      <c r="AC792" s="298"/>
      <c r="AD792" s="298"/>
      <c r="AE792" s="1"/>
      <c r="AF792" s="298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</row>
    <row r="793" spans="1:60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298"/>
      <c r="AC793" s="298"/>
      <c r="AD793" s="298"/>
      <c r="AE793" s="1"/>
      <c r="AF793" s="298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</row>
    <row r="794" spans="1:60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298"/>
      <c r="AC794" s="298"/>
      <c r="AD794" s="298"/>
      <c r="AE794" s="1"/>
      <c r="AF794" s="298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</row>
    <row r="795" spans="1:60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298"/>
      <c r="AC795" s="298"/>
      <c r="AD795" s="298"/>
      <c r="AE795" s="1"/>
      <c r="AF795" s="298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</row>
    <row r="796" spans="1:60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298"/>
      <c r="AC796" s="298"/>
      <c r="AD796" s="298"/>
      <c r="AE796" s="1"/>
      <c r="AF796" s="298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</row>
    <row r="797" spans="1:60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298"/>
      <c r="AC797" s="298"/>
      <c r="AD797" s="298"/>
      <c r="AE797" s="1"/>
      <c r="AF797" s="298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</row>
    <row r="798" spans="1:60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298"/>
      <c r="AC798" s="298"/>
      <c r="AD798" s="298"/>
      <c r="AE798" s="1"/>
      <c r="AF798" s="298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</row>
    <row r="799" spans="1:60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298"/>
      <c r="AC799" s="298"/>
      <c r="AD799" s="298"/>
      <c r="AE799" s="1"/>
      <c r="AF799" s="298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</row>
    <row r="800" spans="1:60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298"/>
      <c r="AC800" s="298"/>
      <c r="AD800" s="298"/>
      <c r="AE800" s="1"/>
      <c r="AF800" s="298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</row>
    <row r="801" spans="1:60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298"/>
      <c r="AC801" s="298"/>
      <c r="AD801" s="298"/>
      <c r="AE801" s="1"/>
      <c r="AF801" s="298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</row>
    <row r="802" spans="1:60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298"/>
      <c r="AC802" s="298"/>
      <c r="AD802" s="298"/>
      <c r="AE802" s="1"/>
      <c r="AF802" s="298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</row>
    <row r="803" spans="1:60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298"/>
      <c r="AC803" s="298"/>
      <c r="AD803" s="298"/>
      <c r="AE803" s="1"/>
      <c r="AF803" s="298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</row>
    <row r="804" spans="1:60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298"/>
      <c r="AC804" s="298"/>
      <c r="AD804" s="298"/>
      <c r="AE804" s="1"/>
      <c r="AF804" s="298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</row>
    <row r="805" spans="1:60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298"/>
      <c r="AC805" s="298"/>
      <c r="AD805" s="298"/>
      <c r="AE805" s="1"/>
      <c r="AF805" s="298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</row>
    <row r="806" spans="1:60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298"/>
      <c r="AC806" s="298"/>
      <c r="AD806" s="298"/>
      <c r="AE806" s="1"/>
      <c r="AF806" s="298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</row>
    <row r="807" spans="1:60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298"/>
      <c r="AC807" s="298"/>
      <c r="AD807" s="298"/>
      <c r="AE807" s="1"/>
      <c r="AF807" s="298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</row>
    <row r="808" spans="1:60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298"/>
      <c r="AC808" s="298"/>
      <c r="AD808" s="298"/>
      <c r="AE808" s="1"/>
      <c r="AF808" s="298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</row>
    <row r="809" spans="1:60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298"/>
      <c r="AC809" s="298"/>
      <c r="AD809" s="298"/>
      <c r="AE809" s="1"/>
      <c r="AF809" s="298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</row>
    <row r="810" spans="1:60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298"/>
      <c r="AC810" s="298"/>
      <c r="AD810" s="298"/>
      <c r="AE810" s="1"/>
      <c r="AF810" s="298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</row>
    <row r="811" spans="1:60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298"/>
      <c r="AC811" s="298"/>
      <c r="AD811" s="298"/>
      <c r="AE811" s="1"/>
      <c r="AF811" s="298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</row>
    <row r="812" spans="1:60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298"/>
      <c r="AC812" s="298"/>
      <c r="AD812" s="298"/>
      <c r="AE812" s="1"/>
      <c r="AF812" s="298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</row>
    <row r="813" spans="1:60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298"/>
      <c r="AC813" s="298"/>
      <c r="AD813" s="298"/>
      <c r="AE813" s="1"/>
      <c r="AF813" s="298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</row>
    <row r="814" spans="1:60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298"/>
      <c r="AC814" s="298"/>
      <c r="AD814" s="298"/>
      <c r="AE814" s="1"/>
      <c r="AF814" s="298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</row>
    <row r="815" spans="1:60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298"/>
      <c r="AC815" s="298"/>
      <c r="AD815" s="298"/>
      <c r="AE815" s="1"/>
      <c r="AF815" s="298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</row>
    <row r="816" spans="1:60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298"/>
      <c r="AC816" s="298"/>
      <c r="AD816" s="298"/>
      <c r="AE816" s="1"/>
      <c r="AF816" s="298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</row>
    <row r="817" spans="1:60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298"/>
      <c r="AC817" s="298"/>
      <c r="AD817" s="298"/>
      <c r="AE817" s="1"/>
      <c r="AF817" s="298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</row>
    <row r="818" spans="1:60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298"/>
      <c r="AC818" s="298"/>
      <c r="AD818" s="298"/>
      <c r="AE818" s="1"/>
      <c r="AF818" s="298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</row>
    <row r="819" spans="1:60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298"/>
      <c r="AC819" s="298"/>
      <c r="AD819" s="298"/>
      <c r="AE819" s="1"/>
      <c r="AF819" s="298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</row>
    <row r="820" spans="1:60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298"/>
      <c r="AC820" s="298"/>
      <c r="AD820" s="298"/>
      <c r="AE820" s="1"/>
      <c r="AF820" s="298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</row>
    <row r="821" spans="1:60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298"/>
      <c r="AC821" s="298"/>
      <c r="AD821" s="298"/>
      <c r="AE821" s="1"/>
      <c r="AF821" s="298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</row>
    <row r="822" spans="1:60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298"/>
      <c r="AC822" s="298"/>
      <c r="AD822" s="298"/>
      <c r="AE822" s="1"/>
      <c r="AF822" s="298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</row>
    <row r="823" spans="1:60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298"/>
      <c r="AC823" s="298"/>
      <c r="AD823" s="298"/>
      <c r="AE823" s="1"/>
      <c r="AF823" s="298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</row>
    <row r="824" spans="1:60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298"/>
      <c r="AC824" s="298"/>
      <c r="AD824" s="298"/>
      <c r="AE824" s="1"/>
      <c r="AF824" s="298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</row>
    <row r="825" spans="1:60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298"/>
      <c r="AC825" s="298"/>
      <c r="AD825" s="298"/>
      <c r="AE825" s="1"/>
      <c r="AF825" s="298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</row>
    <row r="826" spans="1:60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298"/>
      <c r="AC826" s="298"/>
      <c r="AD826" s="298"/>
      <c r="AE826" s="1"/>
      <c r="AF826" s="298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</row>
    <row r="827" spans="1:60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298"/>
      <c r="AC827" s="298"/>
      <c r="AD827" s="298"/>
      <c r="AE827" s="1"/>
      <c r="AF827" s="298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</row>
    <row r="828" spans="1:60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298"/>
      <c r="AC828" s="298"/>
      <c r="AD828" s="298"/>
      <c r="AE828" s="1"/>
      <c r="AF828" s="298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</row>
    <row r="829" spans="1:60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298"/>
      <c r="AC829" s="298"/>
      <c r="AD829" s="298"/>
      <c r="AE829" s="1"/>
      <c r="AF829" s="298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</row>
    <row r="830" spans="1:60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298"/>
      <c r="AC830" s="298"/>
      <c r="AD830" s="298"/>
      <c r="AE830" s="1"/>
      <c r="AF830" s="298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</row>
    <row r="831" spans="1:60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298"/>
      <c r="AC831" s="298"/>
      <c r="AD831" s="298"/>
      <c r="AE831" s="1"/>
      <c r="AF831" s="298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</row>
    <row r="832" spans="1:60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298"/>
      <c r="AC832" s="298"/>
      <c r="AD832" s="298"/>
      <c r="AE832" s="1"/>
      <c r="AF832" s="298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</row>
    <row r="833" spans="1:60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298"/>
      <c r="AC833" s="298"/>
      <c r="AD833" s="298"/>
      <c r="AE833" s="1"/>
      <c r="AF833" s="298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</row>
    <row r="834" spans="1:60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298"/>
      <c r="AC834" s="298"/>
      <c r="AD834" s="298"/>
      <c r="AE834" s="1"/>
      <c r="AF834" s="298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</row>
    <row r="835" spans="1:60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298"/>
      <c r="AC835" s="298"/>
      <c r="AD835" s="298"/>
      <c r="AE835" s="1"/>
      <c r="AF835" s="298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</row>
    <row r="836" spans="1:60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298"/>
      <c r="AC836" s="298"/>
      <c r="AD836" s="298"/>
      <c r="AE836" s="1"/>
      <c r="AF836" s="298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</row>
    <row r="837" spans="1:60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298"/>
      <c r="AC837" s="298"/>
      <c r="AD837" s="298"/>
      <c r="AE837" s="1"/>
      <c r="AF837" s="298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</row>
    <row r="838" spans="1:60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298"/>
      <c r="AC838" s="298"/>
      <c r="AD838" s="298"/>
      <c r="AE838" s="1"/>
      <c r="AF838" s="298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</row>
    <row r="839" spans="1:60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298"/>
      <c r="AC839" s="298"/>
      <c r="AD839" s="298"/>
      <c r="AE839" s="1"/>
      <c r="AF839" s="298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</row>
    <row r="840" spans="1:60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298"/>
      <c r="AC840" s="298"/>
      <c r="AD840" s="298"/>
      <c r="AE840" s="1"/>
      <c r="AF840" s="298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</row>
    <row r="841" spans="1:60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298"/>
      <c r="AC841" s="298"/>
      <c r="AD841" s="298"/>
      <c r="AE841" s="1"/>
      <c r="AF841" s="298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</row>
    <row r="842" spans="1:60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298"/>
      <c r="AC842" s="298"/>
      <c r="AD842" s="298"/>
      <c r="AE842" s="1"/>
      <c r="AF842" s="298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</row>
    <row r="843" spans="1:60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298"/>
      <c r="AC843" s="298"/>
      <c r="AD843" s="298"/>
      <c r="AE843" s="1"/>
      <c r="AF843" s="298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</row>
    <row r="844" spans="1:60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298"/>
      <c r="AC844" s="298"/>
      <c r="AD844" s="298"/>
      <c r="AE844" s="1"/>
      <c r="AF844" s="298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</row>
    <row r="845" spans="1:60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298"/>
      <c r="AC845" s="298"/>
      <c r="AD845" s="298"/>
      <c r="AE845" s="1"/>
      <c r="AF845" s="298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</row>
    <row r="846" spans="1:60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298"/>
      <c r="AC846" s="298"/>
      <c r="AD846" s="298"/>
      <c r="AE846" s="1"/>
      <c r="AF846" s="298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</row>
    <row r="847" spans="1:60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298"/>
      <c r="AC847" s="298"/>
      <c r="AD847" s="298"/>
      <c r="AE847" s="1"/>
      <c r="AF847" s="298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</row>
    <row r="848" spans="1:60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298"/>
      <c r="AC848" s="298"/>
      <c r="AD848" s="298"/>
      <c r="AE848" s="1"/>
      <c r="AF848" s="298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</row>
    <row r="849" spans="1:60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298"/>
      <c r="AC849" s="298"/>
      <c r="AD849" s="298"/>
      <c r="AE849" s="1"/>
      <c r="AF849" s="298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</row>
    <row r="850" spans="1:60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298"/>
      <c r="AC850" s="298"/>
      <c r="AD850" s="298"/>
      <c r="AE850" s="1"/>
      <c r="AF850" s="298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</row>
    <row r="851" spans="1:60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298"/>
      <c r="AC851" s="298"/>
      <c r="AD851" s="298"/>
      <c r="AE851" s="1"/>
      <c r="AF851" s="298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</row>
    <row r="852" spans="1:60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298"/>
      <c r="AC852" s="298"/>
      <c r="AD852" s="298"/>
      <c r="AE852" s="1"/>
      <c r="AF852" s="298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</row>
    <row r="853" spans="1:60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298"/>
      <c r="AC853" s="298"/>
      <c r="AD853" s="298"/>
      <c r="AE853" s="1"/>
      <c r="AF853" s="298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</row>
    <row r="854" spans="1:60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298"/>
      <c r="AC854" s="298"/>
      <c r="AD854" s="298"/>
      <c r="AE854" s="1"/>
      <c r="AF854" s="298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</row>
    <row r="855" spans="1:60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298"/>
      <c r="AC855" s="298"/>
      <c r="AD855" s="298"/>
      <c r="AE855" s="1"/>
      <c r="AF855" s="298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</row>
    <row r="856" spans="1:60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298"/>
      <c r="AC856" s="298"/>
      <c r="AD856" s="298"/>
      <c r="AE856" s="1"/>
      <c r="AF856" s="298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</row>
    <row r="857" spans="1:60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298"/>
      <c r="AC857" s="298"/>
      <c r="AD857" s="298"/>
      <c r="AE857" s="1"/>
      <c r="AF857" s="298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</row>
    <row r="858" spans="1:60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298"/>
      <c r="AC858" s="298"/>
      <c r="AD858" s="298"/>
      <c r="AE858" s="1"/>
      <c r="AF858" s="298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</row>
    <row r="859" spans="1:60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298"/>
      <c r="AC859" s="298"/>
      <c r="AD859" s="298"/>
      <c r="AE859" s="1"/>
      <c r="AF859" s="298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</row>
    <row r="860" spans="1:60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298"/>
      <c r="AC860" s="298"/>
      <c r="AD860" s="298"/>
      <c r="AE860" s="1"/>
      <c r="AF860" s="298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</row>
    <row r="861" spans="1:60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298"/>
      <c r="AC861" s="298"/>
      <c r="AD861" s="298"/>
      <c r="AE861" s="1"/>
      <c r="AF861" s="298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</row>
    <row r="862" spans="1:60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298"/>
      <c r="AC862" s="298"/>
      <c r="AD862" s="298"/>
      <c r="AE862" s="1"/>
      <c r="AF862" s="298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</row>
    <row r="863" spans="1:60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298"/>
      <c r="AC863" s="298"/>
      <c r="AD863" s="298"/>
      <c r="AE863" s="1"/>
      <c r="AF863" s="298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</row>
    <row r="864" spans="1:60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298"/>
      <c r="AC864" s="298"/>
      <c r="AD864" s="298"/>
      <c r="AE864" s="1"/>
      <c r="AF864" s="298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</row>
    <row r="865" spans="1:60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298"/>
      <c r="AC865" s="298"/>
      <c r="AD865" s="298"/>
      <c r="AE865" s="1"/>
      <c r="AF865" s="298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</row>
    <row r="866" spans="1:60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298"/>
      <c r="AC866" s="298"/>
      <c r="AD866" s="298"/>
      <c r="AE866" s="1"/>
      <c r="AF866" s="298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</row>
    <row r="867" spans="1:60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298"/>
      <c r="AC867" s="298"/>
      <c r="AD867" s="298"/>
      <c r="AE867" s="1"/>
      <c r="AF867" s="298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</row>
    <row r="868" spans="1:60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298"/>
      <c r="AC868" s="298"/>
      <c r="AD868" s="298"/>
      <c r="AE868" s="1"/>
      <c r="AF868" s="298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</row>
    <row r="869" spans="1:60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298"/>
      <c r="AC869" s="298"/>
      <c r="AD869" s="298"/>
      <c r="AE869" s="1"/>
      <c r="AF869" s="298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</row>
    <row r="870" spans="1:60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298"/>
      <c r="AC870" s="298"/>
      <c r="AD870" s="298"/>
      <c r="AE870" s="1"/>
      <c r="AF870" s="298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</row>
    <row r="871" spans="1:60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298"/>
      <c r="AC871" s="298"/>
      <c r="AD871" s="298"/>
      <c r="AE871" s="1"/>
      <c r="AF871" s="298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</row>
    <row r="872" spans="1:60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298"/>
      <c r="AC872" s="298"/>
      <c r="AD872" s="298"/>
      <c r="AE872" s="1"/>
      <c r="AF872" s="298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</row>
    <row r="873" spans="1:60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298"/>
      <c r="AC873" s="298"/>
      <c r="AD873" s="298"/>
      <c r="AE873" s="1"/>
      <c r="AF873" s="298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</row>
    <row r="874" spans="1:60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298"/>
      <c r="AC874" s="298"/>
      <c r="AD874" s="298"/>
      <c r="AE874" s="1"/>
      <c r="AF874" s="298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</row>
    <row r="875" spans="1:60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298"/>
      <c r="AC875" s="298"/>
      <c r="AD875" s="298"/>
      <c r="AE875" s="1"/>
      <c r="AF875" s="298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</row>
    <row r="876" spans="1:60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298"/>
      <c r="AC876" s="298"/>
      <c r="AD876" s="298"/>
      <c r="AE876" s="1"/>
      <c r="AF876" s="298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</row>
    <row r="877" spans="1:60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298"/>
      <c r="AC877" s="298"/>
      <c r="AD877" s="298"/>
      <c r="AE877" s="1"/>
      <c r="AF877" s="298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</row>
    <row r="878" spans="1:60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298"/>
      <c r="AC878" s="298"/>
      <c r="AD878" s="298"/>
      <c r="AE878" s="1"/>
      <c r="AF878" s="298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</row>
    <row r="879" spans="1:60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298"/>
      <c r="AC879" s="298"/>
      <c r="AD879" s="298"/>
      <c r="AE879" s="1"/>
      <c r="AF879" s="298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</row>
    <row r="880" spans="1:60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298"/>
      <c r="AC880" s="298"/>
      <c r="AD880" s="298"/>
      <c r="AE880" s="1"/>
      <c r="AF880" s="298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</row>
    <row r="881" spans="1:60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298"/>
      <c r="AC881" s="298"/>
      <c r="AD881" s="298"/>
      <c r="AE881" s="1"/>
      <c r="AF881" s="298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</row>
    <row r="882" spans="1:60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298"/>
      <c r="AC882" s="298"/>
      <c r="AD882" s="298"/>
      <c r="AE882" s="1"/>
      <c r="AF882" s="298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</row>
    <row r="883" spans="1:60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298"/>
      <c r="AC883" s="298"/>
      <c r="AD883" s="298"/>
      <c r="AE883" s="1"/>
      <c r="AF883" s="298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</row>
    <row r="884" spans="1:60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298"/>
      <c r="AC884" s="298"/>
      <c r="AD884" s="298"/>
      <c r="AE884" s="1"/>
      <c r="AF884" s="298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</row>
    <row r="885" spans="1:60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298"/>
      <c r="AC885" s="298"/>
      <c r="AD885" s="298"/>
      <c r="AE885" s="1"/>
      <c r="AF885" s="298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</row>
    <row r="886" spans="1:60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298"/>
      <c r="AC886" s="298"/>
      <c r="AD886" s="298"/>
      <c r="AE886" s="1"/>
      <c r="AF886" s="298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</row>
    <row r="887" spans="1:60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298"/>
      <c r="AC887" s="298"/>
      <c r="AD887" s="298"/>
      <c r="AE887" s="1"/>
      <c r="AF887" s="298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</row>
    <row r="888" spans="1:60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298"/>
      <c r="AC888" s="298"/>
      <c r="AD888" s="298"/>
      <c r="AE888" s="1"/>
      <c r="AF888" s="298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</row>
    <row r="889" spans="1:60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298"/>
      <c r="AC889" s="298"/>
      <c r="AD889" s="298"/>
      <c r="AE889" s="1"/>
      <c r="AF889" s="298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</row>
    <row r="890" spans="1:60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298"/>
      <c r="AC890" s="298"/>
      <c r="AD890" s="298"/>
      <c r="AE890" s="1"/>
      <c r="AF890" s="298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</row>
    <row r="891" spans="1:60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298"/>
      <c r="AC891" s="298"/>
      <c r="AD891" s="298"/>
      <c r="AE891" s="1"/>
      <c r="AF891" s="298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</row>
    <row r="892" spans="1:60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298"/>
      <c r="AC892" s="298"/>
      <c r="AD892" s="298"/>
      <c r="AE892" s="1"/>
      <c r="AF892" s="298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</row>
    <row r="893" spans="1:60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298"/>
      <c r="AC893" s="298"/>
      <c r="AD893" s="298"/>
      <c r="AE893" s="1"/>
      <c r="AF893" s="298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</row>
    <row r="894" spans="1:60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298"/>
      <c r="AC894" s="298"/>
      <c r="AD894" s="298"/>
      <c r="AE894" s="1"/>
      <c r="AF894" s="298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</row>
    <row r="895" spans="1:60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298"/>
      <c r="AC895" s="298"/>
      <c r="AD895" s="298"/>
      <c r="AE895" s="1"/>
      <c r="AF895" s="298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</row>
    <row r="896" spans="1:60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298"/>
      <c r="AC896" s="298"/>
      <c r="AD896" s="298"/>
      <c r="AE896" s="1"/>
      <c r="AF896" s="298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</row>
    <row r="897" spans="1:60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298"/>
      <c r="AC897" s="298"/>
      <c r="AD897" s="298"/>
      <c r="AE897" s="1"/>
      <c r="AF897" s="298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</row>
    <row r="898" spans="1:60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298"/>
      <c r="AC898" s="298"/>
      <c r="AD898" s="298"/>
      <c r="AE898" s="1"/>
      <c r="AF898" s="298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</row>
    <row r="899" spans="1:60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298"/>
      <c r="AC899" s="298"/>
      <c r="AD899" s="298"/>
      <c r="AE899" s="1"/>
      <c r="AF899" s="298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</row>
    <row r="900" spans="1:60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298"/>
      <c r="AC900" s="298"/>
      <c r="AD900" s="298"/>
      <c r="AE900" s="1"/>
      <c r="AF900" s="298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</row>
    <row r="901" spans="1:60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298"/>
      <c r="AC901" s="298"/>
      <c r="AD901" s="298"/>
      <c r="AE901" s="1"/>
      <c r="AF901" s="298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</row>
    <row r="902" spans="1:60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298"/>
      <c r="AC902" s="298"/>
      <c r="AD902" s="298"/>
      <c r="AE902" s="1"/>
      <c r="AF902" s="298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</row>
    <row r="903" spans="1:60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298"/>
      <c r="AC903" s="298"/>
      <c r="AD903" s="298"/>
      <c r="AE903" s="1"/>
      <c r="AF903" s="298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</row>
    <row r="904" spans="1:60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298"/>
      <c r="AC904" s="298"/>
      <c r="AD904" s="298"/>
      <c r="AE904" s="1"/>
      <c r="AF904" s="298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</row>
    <row r="905" spans="1:60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298"/>
      <c r="AC905" s="298"/>
      <c r="AD905" s="298"/>
      <c r="AE905" s="1"/>
      <c r="AF905" s="298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</row>
    <row r="906" spans="1:60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298"/>
      <c r="AC906" s="298"/>
      <c r="AD906" s="298"/>
      <c r="AE906" s="1"/>
      <c r="AF906" s="298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</row>
    <row r="907" spans="1:60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298"/>
      <c r="AC907" s="298"/>
      <c r="AD907" s="298"/>
      <c r="AE907" s="1"/>
      <c r="AF907" s="298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</row>
    <row r="908" spans="1:60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298"/>
      <c r="AC908" s="298"/>
      <c r="AD908" s="298"/>
      <c r="AE908" s="1"/>
      <c r="AF908" s="298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</row>
    <row r="909" spans="1:60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298"/>
      <c r="AC909" s="298"/>
      <c r="AD909" s="298"/>
      <c r="AE909" s="1"/>
      <c r="AF909" s="298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</row>
    <row r="910" spans="1:60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298"/>
      <c r="AC910" s="298"/>
      <c r="AD910" s="298"/>
      <c r="AE910" s="1"/>
      <c r="AF910" s="298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</row>
    <row r="911" spans="1:60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298"/>
      <c r="AC911" s="298"/>
      <c r="AD911" s="298"/>
      <c r="AE911" s="1"/>
      <c r="AF911" s="298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</row>
    <row r="912" spans="1:60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298"/>
      <c r="AC912" s="298"/>
      <c r="AD912" s="298"/>
      <c r="AE912" s="1"/>
      <c r="AF912" s="298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</row>
    <row r="913" spans="1:60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298"/>
      <c r="AC913" s="298"/>
      <c r="AD913" s="298"/>
      <c r="AE913" s="1"/>
      <c r="AF913" s="298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</row>
    <row r="914" spans="1:60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298"/>
      <c r="AC914" s="298"/>
      <c r="AD914" s="298"/>
      <c r="AE914" s="1"/>
      <c r="AF914" s="298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</row>
    <row r="915" spans="1:60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298"/>
      <c r="AC915" s="298"/>
      <c r="AD915" s="298"/>
      <c r="AE915" s="1"/>
      <c r="AF915" s="298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</row>
    <row r="916" spans="1:60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298"/>
      <c r="AC916" s="298"/>
      <c r="AD916" s="298"/>
      <c r="AE916" s="1"/>
      <c r="AF916" s="298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</row>
    <row r="917" spans="1:60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298"/>
      <c r="AC917" s="298"/>
      <c r="AD917" s="298"/>
      <c r="AE917" s="1"/>
      <c r="AF917" s="298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</row>
    <row r="918" spans="1:60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298"/>
      <c r="AC918" s="298"/>
      <c r="AD918" s="298"/>
      <c r="AE918" s="1"/>
      <c r="AF918" s="298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</row>
    <row r="919" spans="1:60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298"/>
      <c r="AC919" s="298"/>
      <c r="AD919" s="298"/>
      <c r="AE919" s="1"/>
      <c r="AF919" s="298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</row>
    <row r="920" spans="1:60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298"/>
      <c r="AC920" s="298"/>
      <c r="AD920" s="298"/>
      <c r="AE920" s="1"/>
      <c r="AF920" s="298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</row>
    <row r="921" spans="1:60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298"/>
      <c r="AC921" s="298"/>
      <c r="AD921" s="298"/>
      <c r="AE921" s="1"/>
      <c r="AF921" s="298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</row>
    <row r="922" spans="1:60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298"/>
      <c r="AC922" s="298"/>
      <c r="AD922" s="298"/>
      <c r="AE922" s="1"/>
      <c r="AF922" s="298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</row>
    <row r="923" spans="1:60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298"/>
      <c r="AC923" s="298"/>
      <c r="AD923" s="298"/>
      <c r="AE923" s="1"/>
      <c r="AF923" s="298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</row>
    <row r="924" spans="1:60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298"/>
      <c r="AC924" s="298"/>
      <c r="AD924" s="298"/>
      <c r="AE924" s="1"/>
      <c r="AF924" s="298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</row>
    <row r="925" spans="1:60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298"/>
      <c r="AC925" s="298"/>
      <c r="AD925" s="298"/>
      <c r="AE925" s="1"/>
      <c r="AF925" s="298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</row>
    <row r="926" spans="1:60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298"/>
      <c r="AC926" s="298"/>
      <c r="AD926" s="298"/>
      <c r="AE926" s="1"/>
      <c r="AF926" s="298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</row>
    <row r="927" spans="1:60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298"/>
      <c r="AC927" s="298"/>
      <c r="AD927" s="298"/>
      <c r="AE927" s="1"/>
      <c r="AF927" s="298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</row>
    <row r="928" spans="1:60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298"/>
      <c r="AC928" s="298"/>
      <c r="AD928" s="298"/>
      <c r="AE928" s="1"/>
      <c r="AF928" s="298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</row>
    <row r="929" spans="1:60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298"/>
      <c r="AC929" s="298"/>
      <c r="AD929" s="298"/>
      <c r="AE929" s="1"/>
      <c r="AF929" s="298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</row>
    <row r="930" spans="1:60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298"/>
      <c r="AC930" s="298"/>
      <c r="AD930" s="298"/>
      <c r="AE930" s="1"/>
      <c r="AF930" s="298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</row>
    <row r="931" spans="1:60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298"/>
      <c r="AC931" s="298"/>
      <c r="AD931" s="298"/>
      <c r="AE931" s="1"/>
      <c r="AF931" s="298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</row>
    <row r="932" spans="1:60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298"/>
      <c r="AC932" s="298"/>
      <c r="AD932" s="298"/>
      <c r="AE932" s="1"/>
      <c r="AF932" s="298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</row>
    <row r="933" spans="1:60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298"/>
      <c r="AC933" s="298"/>
      <c r="AD933" s="298"/>
      <c r="AE933" s="1"/>
      <c r="AF933" s="298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</row>
    <row r="934" spans="1:60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298"/>
      <c r="AC934" s="298"/>
      <c r="AD934" s="298"/>
      <c r="AE934" s="1"/>
      <c r="AF934" s="298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</row>
    <row r="935" spans="1:60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298"/>
      <c r="AC935" s="298"/>
      <c r="AD935" s="298"/>
      <c r="AE935" s="1"/>
      <c r="AF935" s="298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</row>
    <row r="936" spans="1:60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298"/>
      <c r="AC936" s="298"/>
      <c r="AD936" s="298"/>
      <c r="AE936" s="1"/>
      <c r="AF936" s="298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</row>
    <row r="937" spans="1:60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298"/>
      <c r="AC937" s="298"/>
      <c r="AD937" s="298"/>
      <c r="AE937" s="1"/>
      <c r="AF937" s="298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</row>
    <row r="938" spans="1:60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298"/>
      <c r="AC938" s="298"/>
      <c r="AD938" s="298"/>
      <c r="AE938" s="1"/>
      <c r="AF938" s="298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</row>
    <row r="939" spans="1:60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298"/>
      <c r="AC939" s="298"/>
      <c r="AD939" s="298"/>
      <c r="AE939" s="1"/>
      <c r="AF939" s="298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</row>
    <row r="940" spans="1:60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298"/>
      <c r="AC940" s="298"/>
      <c r="AD940" s="298"/>
      <c r="AE940" s="1"/>
      <c r="AF940" s="298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</row>
    <row r="941" spans="1:60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298"/>
      <c r="AC941" s="298"/>
      <c r="AD941" s="298"/>
      <c r="AE941" s="1"/>
      <c r="AF941" s="298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</row>
    <row r="942" spans="1:60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298"/>
      <c r="AC942" s="298"/>
      <c r="AD942" s="298"/>
      <c r="AE942" s="1"/>
      <c r="AF942" s="298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</row>
    <row r="943" spans="1:60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298"/>
      <c r="AC943" s="298"/>
      <c r="AD943" s="298"/>
      <c r="AE943" s="1"/>
      <c r="AF943" s="298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</row>
    <row r="944" spans="1:60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298"/>
      <c r="AC944" s="298"/>
      <c r="AD944" s="298"/>
      <c r="AE944" s="1"/>
      <c r="AF944" s="298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</row>
    <row r="945" spans="1:60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298"/>
      <c r="AC945" s="298"/>
      <c r="AD945" s="298"/>
      <c r="AE945" s="1"/>
      <c r="AF945" s="298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</row>
    <row r="946" spans="1:60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298"/>
      <c r="AC946" s="298"/>
      <c r="AD946" s="298"/>
      <c r="AE946" s="1"/>
      <c r="AF946" s="298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</row>
    <row r="947" spans="1:60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298"/>
      <c r="AC947" s="298"/>
      <c r="AD947" s="298"/>
      <c r="AE947" s="1"/>
      <c r="AF947" s="298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</row>
    <row r="948" spans="1:60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298"/>
      <c r="AC948" s="298"/>
      <c r="AD948" s="298"/>
      <c r="AE948" s="1"/>
      <c r="AF948" s="298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</row>
    <row r="949" spans="1:60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298"/>
      <c r="AC949" s="298"/>
      <c r="AD949" s="298"/>
      <c r="AE949" s="1"/>
      <c r="AF949" s="298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</row>
    <row r="950" spans="1:60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298"/>
      <c r="AC950" s="298"/>
      <c r="AD950" s="298"/>
      <c r="AE950" s="1"/>
      <c r="AF950" s="298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</row>
    <row r="951" spans="1:60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298"/>
      <c r="AC951" s="298"/>
      <c r="AD951" s="298"/>
      <c r="AE951" s="1"/>
      <c r="AF951" s="298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</row>
    <row r="952" spans="1:60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298"/>
      <c r="AC952" s="298"/>
      <c r="AD952" s="298"/>
      <c r="AE952" s="1"/>
      <c r="AF952" s="298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</row>
    <row r="953" spans="1:60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298"/>
      <c r="AC953" s="298"/>
      <c r="AD953" s="298"/>
      <c r="AE953" s="1"/>
      <c r="AF953" s="298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</row>
    <row r="954" spans="1:60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298"/>
      <c r="AC954" s="298"/>
      <c r="AD954" s="298"/>
      <c r="AE954" s="1"/>
      <c r="AF954" s="298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</row>
    <row r="955" spans="1:60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298"/>
      <c r="AC955" s="298"/>
      <c r="AD955" s="298"/>
      <c r="AE955" s="1"/>
      <c r="AF955" s="298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</row>
    <row r="956" spans="1:60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298"/>
      <c r="AC956" s="298"/>
      <c r="AD956" s="298"/>
      <c r="AE956" s="1"/>
      <c r="AF956" s="298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</row>
    <row r="957" spans="1:60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298"/>
      <c r="AC957" s="298"/>
      <c r="AD957" s="298"/>
      <c r="AE957" s="1"/>
      <c r="AF957" s="298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</row>
    <row r="958" spans="1:60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298"/>
      <c r="AC958" s="298"/>
      <c r="AD958" s="298"/>
      <c r="AE958" s="1"/>
      <c r="AF958" s="298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</row>
    <row r="959" spans="1:60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298"/>
      <c r="AC959" s="298"/>
      <c r="AD959" s="298"/>
      <c r="AE959" s="1"/>
      <c r="AF959" s="298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</row>
    <row r="960" spans="1:60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298"/>
      <c r="AC960" s="298"/>
      <c r="AD960" s="298"/>
      <c r="AE960" s="1"/>
      <c r="AF960" s="298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</row>
    <row r="961" spans="1:60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298"/>
      <c r="AC961" s="298"/>
      <c r="AD961" s="298"/>
      <c r="AE961" s="1"/>
      <c r="AF961" s="298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</row>
    <row r="962" spans="1:60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298"/>
      <c r="AC962" s="298"/>
      <c r="AD962" s="298"/>
      <c r="AE962" s="1"/>
      <c r="AF962" s="298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</row>
    <row r="963" spans="1:60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298"/>
      <c r="AC963" s="298"/>
      <c r="AD963" s="298"/>
      <c r="AE963" s="1"/>
      <c r="AF963" s="298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</row>
    <row r="964" spans="1:60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298"/>
      <c r="AC964" s="298"/>
      <c r="AD964" s="298"/>
      <c r="AE964" s="1"/>
      <c r="AF964" s="298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</row>
    <row r="965" spans="1:60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298"/>
      <c r="AC965" s="298"/>
      <c r="AD965" s="298"/>
      <c r="AE965" s="1"/>
      <c r="AF965" s="298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</row>
    <row r="966" spans="1:60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298"/>
      <c r="AC966" s="298"/>
      <c r="AD966" s="298"/>
      <c r="AE966" s="1"/>
      <c r="AF966" s="298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</row>
    <row r="967" spans="1:60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298"/>
      <c r="AC967" s="298"/>
      <c r="AD967" s="298"/>
      <c r="AE967" s="1"/>
      <c r="AF967" s="298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</row>
    <row r="968" spans="1:60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298"/>
      <c r="AC968" s="298"/>
      <c r="AD968" s="298"/>
      <c r="AE968" s="1"/>
      <c r="AF968" s="298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</row>
    <row r="969" spans="1:60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298"/>
      <c r="AC969" s="298"/>
      <c r="AD969" s="298"/>
      <c r="AE969" s="1"/>
      <c r="AF969" s="298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</row>
    <row r="970" spans="1:60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298"/>
      <c r="AC970" s="298"/>
      <c r="AD970" s="298"/>
      <c r="AE970" s="1"/>
      <c r="AF970" s="298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</row>
    <row r="971" spans="1:60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298"/>
      <c r="AC971" s="298"/>
      <c r="AD971" s="298"/>
      <c r="AE971" s="1"/>
      <c r="AF971" s="298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</row>
    <row r="972" spans="1:60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298"/>
      <c r="AC972" s="298"/>
      <c r="AD972" s="298"/>
      <c r="AE972" s="1"/>
      <c r="AF972" s="298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</row>
    <row r="973" spans="1:60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298"/>
      <c r="AC973" s="298"/>
      <c r="AD973" s="298"/>
      <c r="AE973" s="1"/>
      <c r="AF973" s="298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</row>
    <row r="974" spans="1:60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298"/>
      <c r="AC974" s="298"/>
      <c r="AD974" s="298"/>
      <c r="AE974" s="1"/>
      <c r="AF974" s="298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</row>
    <row r="975" spans="1:60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298"/>
      <c r="AC975" s="298"/>
      <c r="AD975" s="298"/>
      <c r="AE975" s="1"/>
      <c r="AF975" s="298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</row>
    <row r="976" spans="1:60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298"/>
      <c r="AC976" s="298"/>
      <c r="AD976" s="298"/>
      <c r="AE976" s="1"/>
      <c r="AF976" s="298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</row>
    <row r="977" spans="1:60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298"/>
      <c r="AC977" s="298"/>
      <c r="AD977" s="298"/>
      <c r="AE977" s="1"/>
      <c r="AF977" s="298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</row>
    <row r="978" spans="1:60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298"/>
      <c r="AC978" s="298"/>
      <c r="AD978" s="298"/>
      <c r="AE978" s="1"/>
      <c r="AF978" s="298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</row>
    <row r="979" spans="1:60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298"/>
      <c r="AC979" s="298"/>
      <c r="AD979" s="298"/>
      <c r="AE979" s="1"/>
      <c r="AF979" s="298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</row>
    <row r="980" spans="1:60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298"/>
      <c r="AC980" s="298"/>
      <c r="AD980" s="298"/>
      <c r="AE980" s="1"/>
      <c r="AF980" s="298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</row>
    <row r="981" spans="1:60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298"/>
      <c r="AC981" s="298"/>
      <c r="AD981" s="298"/>
      <c r="AE981" s="1"/>
      <c r="AF981" s="298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</row>
    <row r="982" spans="1:60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298"/>
      <c r="AC982" s="298"/>
      <c r="AD982" s="298"/>
      <c r="AE982" s="1"/>
      <c r="AF982" s="298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</row>
    <row r="983" spans="1:60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298"/>
      <c r="AC983" s="298"/>
      <c r="AD983" s="298"/>
      <c r="AE983" s="1"/>
      <c r="AF983" s="298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</row>
    <row r="984" spans="1:60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298"/>
      <c r="AC984" s="298"/>
      <c r="AD984" s="298"/>
      <c r="AE984" s="1"/>
      <c r="AF984" s="298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</row>
    <row r="985" spans="1:60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298"/>
      <c r="AC985" s="298"/>
      <c r="AD985" s="298"/>
      <c r="AE985" s="1"/>
      <c r="AF985" s="298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</row>
    <row r="986" spans="1:60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298"/>
      <c r="AC986" s="298"/>
      <c r="AD986" s="298"/>
      <c r="AE986" s="1"/>
      <c r="AF986" s="298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</row>
    <row r="987" spans="1:60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298"/>
      <c r="AC987" s="298"/>
      <c r="AD987" s="298"/>
      <c r="AE987" s="1"/>
      <c r="AF987" s="298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</row>
    <row r="988" spans="1:60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298"/>
      <c r="AC988" s="298"/>
      <c r="AD988" s="298"/>
      <c r="AE988" s="1"/>
      <c r="AF988" s="298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</row>
    <row r="989" spans="1:60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298"/>
      <c r="AC989" s="298"/>
      <c r="AD989" s="298"/>
      <c r="AE989" s="1"/>
      <c r="AF989" s="298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</row>
    <row r="990" spans="1:60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298"/>
      <c r="AC990" s="298"/>
      <c r="AD990" s="298"/>
      <c r="AE990" s="1"/>
      <c r="AF990" s="298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</row>
    <row r="991" spans="1:60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298"/>
      <c r="AC991" s="298"/>
      <c r="AD991" s="298"/>
      <c r="AE991" s="1"/>
      <c r="AF991" s="298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</row>
    <row r="992" spans="1:60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298"/>
      <c r="AC992" s="298"/>
      <c r="AD992" s="298"/>
      <c r="AE992" s="1"/>
      <c r="AF992" s="298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</row>
    <row r="993" spans="1:60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298"/>
      <c r="AC993" s="298"/>
      <c r="AD993" s="298"/>
      <c r="AE993" s="1"/>
      <c r="AF993" s="298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</row>
    <row r="994" spans="1:60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298"/>
      <c r="AC994" s="298"/>
      <c r="AD994" s="298"/>
      <c r="AE994" s="1"/>
      <c r="AF994" s="298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</row>
    <row r="995" spans="1:60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298"/>
      <c r="AC995" s="298"/>
      <c r="AD995" s="298"/>
      <c r="AE995" s="1"/>
      <c r="AF995" s="298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</row>
    <row r="996" spans="1:60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298"/>
      <c r="AC996" s="298"/>
      <c r="AD996" s="298"/>
      <c r="AE996" s="1"/>
      <c r="AF996" s="298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</row>
    <row r="997" spans="1:60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298"/>
      <c r="AC997" s="298"/>
      <c r="AD997" s="298"/>
      <c r="AE997" s="1"/>
      <c r="AF997" s="298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</row>
    <row r="998" spans="1:60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298"/>
      <c r="AC998" s="298"/>
      <c r="AD998" s="298"/>
      <c r="AE998" s="1"/>
      <c r="AF998" s="298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</row>
    <row r="999" spans="1:60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298"/>
      <c r="AC999" s="298"/>
      <c r="AD999" s="298"/>
      <c r="AE999" s="1"/>
      <c r="AF999" s="298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</row>
    <row r="1000" spans="1:60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298"/>
      <c r="AC1000" s="298"/>
      <c r="AD1000" s="298"/>
      <c r="AE1000" s="1"/>
      <c r="AF1000" s="298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</row>
    <row r="1001" spans="1:60" ht="12.75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298"/>
      <c r="AC1001" s="298"/>
      <c r="AD1001" s="298"/>
      <c r="AE1001" s="1"/>
      <c r="AF1001" s="298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</row>
    <row r="1002" spans="1:60" ht="12.75" customHeigh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298"/>
      <c r="AC1002" s="298"/>
      <c r="AD1002" s="298"/>
      <c r="AE1002" s="1"/>
      <c r="AF1002" s="298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</row>
    <row r="1003" spans="1:60" ht="12.75" customHeight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298"/>
      <c r="AC1003" s="298"/>
      <c r="AD1003" s="298"/>
      <c r="AE1003" s="1"/>
      <c r="AF1003" s="298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</row>
    <row r="1004" spans="1:60" ht="12.75" customHeight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298"/>
      <c r="AC1004" s="298"/>
      <c r="AD1004" s="298"/>
      <c r="AE1004" s="1"/>
      <c r="AF1004" s="298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</row>
    <row r="1005" spans="1:60" ht="12.75" customHeight="1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298"/>
      <c r="AC1005" s="298"/>
      <c r="AD1005" s="298"/>
      <c r="AE1005" s="1"/>
      <c r="AF1005" s="298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</row>
    <row r="1006" spans="1:60" ht="12.75" customHeight="1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298"/>
      <c r="AC1006" s="298"/>
      <c r="AD1006" s="298"/>
      <c r="AE1006" s="1"/>
      <c r="AF1006" s="298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</row>
  </sheetData>
  <autoFilter ref="A12:BF143">
    <filterColumn colId="28">
      <customFilters>
        <customFilter operator="notEqual" val=" "/>
      </customFilters>
    </filterColumn>
  </autoFilter>
  <mergeCells count="27">
    <mergeCell ref="R8:R11"/>
    <mergeCell ref="C7:C11"/>
    <mergeCell ref="AF7:AF10"/>
    <mergeCell ref="AG7:BF7"/>
    <mergeCell ref="AL8:AN9"/>
    <mergeCell ref="AO8:AO10"/>
    <mergeCell ref="AP8:AR9"/>
    <mergeCell ref="AS8:AS10"/>
    <mergeCell ref="AG8:AG10"/>
    <mergeCell ref="AT8:BE9"/>
    <mergeCell ref="S8:AD9"/>
    <mergeCell ref="BI91:BJ91"/>
    <mergeCell ref="AH8:AJ9"/>
    <mergeCell ref="BF8:BF11"/>
    <mergeCell ref="AK8:AK10"/>
    <mergeCell ref="A7:A11"/>
    <mergeCell ref="B7:B11"/>
    <mergeCell ref="D7:AE7"/>
    <mergeCell ref="D8:D10"/>
    <mergeCell ref="E8:G9"/>
    <mergeCell ref="H8:H10"/>
    <mergeCell ref="AE8:AE11"/>
    <mergeCell ref="I8:K9"/>
    <mergeCell ref="L8:L10"/>
    <mergeCell ref="M8:M11"/>
    <mergeCell ref="N8:P9"/>
    <mergeCell ref="Q8:Q10"/>
  </mergeCells>
  <pageMargins left="0.7" right="0.7" top="0.75" bottom="0.22" header="0" footer="0"/>
  <pageSetup paperSize="9" scale="22" fitToHeight="0" orientation="landscape" r:id="rId1"/>
  <headerFooter>
    <oddFooter>&amp;CPágina &amp;P de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/>
  </sheetViews>
  <sheetFormatPr defaultColWidth="12.5703125" defaultRowHeight="15" customHeight="1" x14ac:dyDescent="0.2"/>
  <cols>
    <col min="1" max="1" width="22.140625" customWidth="1"/>
    <col min="2" max="2" width="12.28515625" customWidth="1"/>
    <col min="3" max="3" width="16.42578125" customWidth="1"/>
    <col min="4" max="4" width="31.140625" customWidth="1"/>
    <col min="5" max="5" width="15.140625" customWidth="1"/>
    <col min="6" max="6" width="12.5703125" customWidth="1"/>
    <col min="7" max="7" width="26.42578125" customWidth="1"/>
    <col min="8" max="8" width="20.140625" customWidth="1"/>
    <col min="9" max="9" width="15.7109375" customWidth="1"/>
    <col min="10" max="10" width="21.140625" customWidth="1"/>
    <col min="11" max="11" width="16" customWidth="1"/>
    <col min="12" max="12" width="15.7109375" customWidth="1"/>
    <col min="13" max="13" width="10.7109375" customWidth="1"/>
    <col min="14" max="14" width="14.28515625" customWidth="1"/>
    <col min="15" max="19" width="12.7109375" hidden="1" customWidth="1"/>
    <col min="20" max="20" width="77.7109375" hidden="1" customWidth="1"/>
    <col min="21" max="21" width="8.7109375" customWidth="1"/>
    <col min="22" max="22" width="9.28515625" customWidth="1"/>
    <col min="23" max="30" width="8.7109375" customWidth="1"/>
  </cols>
  <sheetData>
    <row r="1" spans="1:30" ht="20.25" customHeight="1" x14ac:dyDescent="0.2">
      <c r="A1" s="424"/>
      <c r="B1" s="427" t="s">
        <v>324</v>
      </c>
      <c r="C1" s="428"/>
      <c r="D1" s="428"/>
      <c r="E1" s="428"/>
      <c r="F1" s="428"/>
      <c r="G1" s="428"/>
      <c r="H1" s="428"/>
      <c r="I1" s="428"/>
      <c r="J1" s="428"/>
      <c r="K1" s="428"/>
      <c r="L1" s="429"/>
      <c r="M1" s="430"/>
      <c r="N1" s="43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20.25" customHeight="1" x14ac:dyDescent="0.2">
      <c r="A2" s="425"/>
      <c r="B2" s="427" t="s">
        <v>325</v>
      </c>
      <c r="C2" s="428"/>
      <c r="D2" s="428"/>
      <c r="E2" s="428"/>
      <c r="F2" s="428"/>
      <c r="G2" s="428"/>
      <c r="H2" s="428"/>
      <c r="I2" s="428"/>
      <c r="J2" s="428"/>
      <c r="K2" s="428"/>
      <c r="L2" s="429"/>
      <c r="M2" s="432"/>
      <c r="N2" s="433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26.25" customHeight="1" x14ac:dyDescent="0.2">
      <c r="A3" s="425"/>
      <c r="B3" s="436" t="s">
        <v>326</v>
      </c>
      <c r="C3" s="428"/>
      <c r="D3" s="428"/>
      <c r="E3" s="428"/>
      <c r="F3" s="428"/>
      <c r="G3" s="429"/>
      <c r="H3" s="437" t="s">
        <v>327</v>
      </c>
      <c r="I3" s="428"/>
      <c r="J3" s="428"/>
      <c r="K3" s="428"/>
      <c r="L3" s="429"/>
      <c r="M3" s="432"/>
      <c r="N3" s="433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13.5" customHeight="1" x14ac:dyDescent="0.2">
      <c r="A4" s="425"/>
      <c r="B4" s="437" t="s">
        <v>328</v>
      </c>
      <c r="C4" s="428"/>
      <c r="D4" s="428"/>
      <c r="E4" s="428"/>
      <c r="F4" s="428"/>
      <c r="G4" s="429"/>
      <c r="H4" s="437" t="s">
        <v>329</v>
      </c>
      <c r="I4" s="428"/>
      <c r="J4" s="428"/>
      <c r="K4" s="428"/>
      <c r="L4" s="429"/>
      <c r="M4" s="432"/>
      <c r="N4" s="43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3.5" customHeight="1" x14ac:dyDescent="0.2">
      <c r="A5" s="425"/>
      <c r="B5" s="437" t="s">
        <v>330</v>
      </c>
      <c r="C5" s="428"/>
      <c r="D5" s="428"/>
      <c r="E5" s="428"/>
      <c r="F5" s="428"/>
      <c r="G5" s="429"/>
      <c r="H5" s="437" t="s">
        <v>331</v>
      </c>
      <c r="I5" s="428"/>
      <c r="J5" s="428"/>
      <c r="K5" s="428"/>
      <c r="L5" s="429"/>
      <c r="M5" s="432"/>
      <c r="N5" s="433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3.5" customHeight="1" x14ac:dyDescent="0.2">
      <c r="A6" s="425"/>
      <c r="B6" s="437" t="s">
        <v>332</v>
      </c>
      <c r="C6" s="428"/>
      <c r="D6" s="428"/>
      <c r="E6" s="428"/>
      <c r="F6" s="428"/>
      <c r="G6" s="429"/>
      <c r="H6" s="437" t="s">
        <v>333</v>
      </c>
      <c r="I6" s="428"/>
      <c r="J6" s="428"/>
      <c r="K6" s="428"/>
      <c r="L6" s="429"/>
      <c r="M6" s="432"/>
      <c r="N6" s="433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13.5" customHeight="1" x14ac:dyDescent="0.2">
      <c r="A7" s="426"/>
      <c r="B7" s="437" t="s">
        <v>334</v>
      </c>
      <c r="C7" s="428"/>
      <c r="D7" s="428"/>
      <c r="E7" s="428"/>
      <c r="F7" s="428"/>
      <c r="G7" s="429"/>
      <c r="H7" s="437"/>
      <c r="I7" s="428"/>
      <c r="J7" s="428"/>
      <c r="K7" s="428"/>
      <c r="L7" s="429"/>
      <c r="M7" s="434"/>
      <c r="N7" s="435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20.25" customHeight="1" x14ac:dyDescent="0.2">
      <c r="A8" s="427" t="s">
        <v>335</v>
      </c>
      <c r="B8" s="428"/>
      <c r="C8" s="428"/>
      <c r="D8" s="428"/>
      <c r="E8" s="428"/>
      <c r="F8" s="428"/>
      <c r="G8" s="428"/>
      <c r="H8" s="428"/>
      <c r="I8" s="428"/>
      <c r="J8" s="428"/>
      <c r="K8" s="428"/>
      <c r="L8" s="428"/>
      <c r="M8" s="428"/>
      <c r="N8" s="429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4.5" customHeight="1" x14ac:dyDescent="0.2">
      <c r="A9" s="72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3"/>
      <c r="N9" s="72"/>
      <c r="O9" s="72" t="s">
        <v>336</v>
      </c>
      <c r="P9" s="72" t="s">
        <v>337</v>
      </c>
      <c r="Q9" s="72" t="s">
        <v>338</v>
      </c>
      <c r="R9" s="72" t="s">
        <v>339</v>
      </c>
      <c r="S9" s="72" t="s">
        <v>340</v>
      </c>
      <c r="T9" s="72"/>
      <c r="U9" s="72"/>
      <c r="V9" s="72"/>
      <c r="W9" s="72"/>
      <c r="X9" s="72"/>
      <c r="Y9" s="72"/>
      <c r="Z9" s="72"/>
      <c r="AA9" s="1"/>
      <c r="AB9" s="1"/>
      <c r="AC9" s="1"/>
      <c r="AD9" s="1"/>
    </row>
    <row r="10" spans="1:30" ht="14.25" customHeight="1" x14ac:dyDescent="0.2">
      <c r="A10" s="74" t="s">
        <v>341</v>
      </c>
      <c r="B10" s="418" t="s">
        <v>62</v>
      </c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20"/>
      <c r="O10" s="72" t="b">
        <f>IF(AND($N10="",$A10&lt;&gt;""),TRUE(),FALSE())</f>
        <v>1</v>
      </c>
      <c r="P10" s="72" t="b">
        <f>IF(AND($N10="",$C10&lt;&gt;""),TRUE(),FALSE())</f>
        <v>0</v>
      </c>
      <c r="Q10" s="72" t="b">
        <f>IF(AND($N10&lt;&gt;"",$B10&lt;&gt;""),TRUE(),FALSE())</f>
        <v>0</v>
      </c>
      <c r="R10" s="72" t="b">
        <f>IF(AND($N10="",$B10&lt;&gt;""),TRUE(),FALSE())</f>
        <v>1</v>
      </c>
      <c r="S10" s="72" t="b">
        <f>IF(OR(AND($N10="",$C10="",$A10=""),$B10="FOTOS/FIGURAS",$B10="SEM IMAGEM"),TRUE(),FALSE())</f>
        <v>0</v>
      </c>
      <c r="T10" s="72"/>
      <c r="U10" s="72"/>
      <c r="V10" s="72"/>
      <c r="W10" s="72"/>
      <c r="X10" s="72"/>
      <c r="Y10" s="72"/>
      <c r="Z10" s="72"/>
      <c r="AA10" s="1"/>
      <c r="AB10" s="1"/>
      <c r="AC10" s="1"/>
      <c r="AD10" s="1"/>
    </row>
    <row r="11" spans="1:30" ht="6" customHeight="1" x14ac:dyDescent="0.2">
      <c r="A11" s="75"/>
      <c r="B11" s="75"/>
      <c r="C11" s="75"/>
      <c r="D11" s="75"/>
      <c r="E11" s="76"/>
      <c r="F11" s="76"/>
      <c r="G11" s="76"/>
      <c r="H11" s="76"/>
      <c r="I11" s="76"/>
      <c r="J11" s="76"/>
      <c r="K11" s="76"/>
      <c r="L11" s="76"/>
      <c r="M11" s="77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1"/>
      <c r="AB11" s="1"/>
      <c r="AC11" s="1"/>
      <c r="AD11" s="1"/>
    </row>
    <row r="12" spans="1:30" ht="14.25" customHeight="1" x14ac:dyDescent="0.2">
      <c r="A12" s="72"/>
      <c r="B12" s="78" t="s">
        <v>63</v>
      </c>
      <c r="C12" s="439" t="s">
        <v>64</v>
      </c>
      <c r="D12" s="419"/>
      <c r="E12" s="419"/>
      <c r="F12" s="419"/>
      <c r="G12" s="419"/>
      <c r="H12" s="419"/>
      <c r="I12" s="419"/>
      <c r="J12" s="419"/>
      <c r="K12" s="419"/>
      <c r="L12" s="419"/>
      <c r="M12" s="419"/>
      <c r="N12" s="420"/>
      <c r="O12" s="72" t="b">
        <f>IF(AND($N12="",$A12&lt;&gt;""),TRUE(),FALSE())</f>
        <v>0</v>
      </c>
      <c r="P12" s="72" t="b">
        <f>IF(AND($N12="",$C12&lt;&gt;""),TRUE(),FALSE())</f>
        <v>1</v>
      </c>
      <c r="Q12" s="72" t="b">
        <f>IF(AND($N12&lt;&gt;"",$B12&lt;&gt;""),TRUE(),FALSE())</f>
        <v>0</v>
      </c>
      <c r="R12" s="72" t="b">
        <f>IF(AND($N12="",$B12&lt;&gt;""),TRUE(),FALSE())</f>
        <v>1</v>
      </c>
      <c r="S12" s="72" t="b">
        <f>IF(OR(AND($N12="",$C12="",$A12=""),$B12="FOTOS/FIGURAS",$B12="SEM IMAGEM"),TRUE(),FALSE())</f>
        <v>0</v>
      </c>
      <c r="T12" s="72"/>
      <c r="U12" s="72"/>
      <c r="V12" s="72"/>
      <c r="W12" s="72"/>
      <c r="X12" s="72"/>
      <c r="Y12" s="72"/>
      <c r="Z12" s="72"/>
      <c r="AA12" s="1"/>
      <c r="AB12" s="1"/>
      <c r="AC12" s="1"/>
      <c r="AD12" s="1"/>
    </row>
    <row r="13" spans="1:30" ht="15" customHeight="1" x14ac:dyDescent="0.2">
      <c r="A13" s="72"/>
      <c r="B13" s="75"/>
      <c r="C13" s="75"/>
      <c r="D13" s="75"/>
      <c r="E13" s="79"/>
      <c r="F13" s="79"/>
      <c r="G13" s="79"/>
      <c r="H13" s="79"/>
      <c r="I13" s="79"/>
      <c r="J13" s="79"/>
      <c r="K13" s="79"/>
      <c r="L13" s="79"/>
      <c r="M13" s="80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1"/>
      <c r="AB13" s="1"/>
      <c r="AC13" s="1"/>
      <c r="AD13" s="1"/>
    </row>
    <row r="14" spans="1:30" ht="12.75" customHeight="1" x14ac:dyDescent="0.2">
      <c r="A14" s="72"/>
      <c r="B14" s="81" t="s">
        <v>68</v>
      </c>
      <c r="C14" s="82" t="s">
        <v>342</v>
      </c>
      <c r="D14" s="82" t="s">
        <v>343</v>
      </c>
      <c r="E14" s="440" t="s">
        <v>69</v>
      </c>
      <c r="F14" s="441"/>
      <c r="G14" s="441"/>
      <c r="H14" s="441"/>
      <c r="I14" s="441"/>
      <c r="J14" s="441"/>
      <c r="K14" s="441"/>
      <c r="L14" s="72" t="s">
        <v>344</v>
      </c>
      <c r="M14" s="73">
        <f>J16*L16</f>
        <v>1</v>
      </c>
      <c r="N14" s="72" t="str">
        <f t="array" ref="N14">INDEX([2]Plan_medicao!E$12:E$104,MATCH(TEXT($B14,"######"),[2]Plan_medicao!$A$12:$A$104,0))</f>
        <v>MES</v>
      </c>
      <c r="O14" s="72" t="b">
        <f>IF(AND($N14="",$A14&lt;&gt;""),TRUE(),FALSE())</f>
        <v>0</v>
      </c>
      <c r="P14" s="72" t="b">
        <f>IF(AND($N14="",$C14&lt;&gt;""),TRUE(),FALSE())</f>
        <v>0</v>
      </c>
      <c r="Q14" s="72" t="b">
        <f>IF(AND($N14&lt;&gt;"",$B14&lt;&gt;""),TRUE(),FALSE())</f>
        <v>1</v>
      </c>
      <c r="R14" s="72" t="b">
        <f>IF(AND($N14="",$B14&lt;&gt;""),TRUE(),FALSE())</f>
        <v>0</v>
      </c>
      <c r="S14" s="72" t="b">
        <f>IF(OR(AND($N14="",$C14="",$A14=""),$B14="FOTOS/FIGURAS",$B14="SEM IMAGEM"),TRUE(),FALSE())</f>
        <v>0</v>
      </c>
      <c r="T14" s="72" t="s">
        <v>345</v>
      </c>
      <c r="U14" s="72"/>
      <c r="V14" s="72"/>
      <c r="W14" s="72"/>
      <c r="X14" s="72"/>
      <c r="Y14" s="72"/>
      <c r="Z14" s="72"/>
      <c r="AA14" s="1"/>
      <c r="AB14" s="1"/>
      <c r="AC14" s="1"/>
      <c r="AD14" s="1"/>
    </row>
    <row r="15" spans="1:30" ht="12.75" customHeight="1" x14ac:dyDescent="0.2">
      <c r="A15" s="72"/>
      <c r="B15" s="83" t="s">
        <v>346</v>
      </c>
      <c r="C15" s="84"/>
      <c r="D15" s="84"/>
      <c r="E15" s="84"/>
      <c r="F15" s="84"/>
      <c r="G15" s="84"/>
      <c r="H15" s="84"/>
      <c r="I15" s="84"/>
      <c r="J15" s="85" t="s">
        <v>70</v>
      </c>
      <c r="K15" s="84"/>
      <c r="L15" s="85" t="s">
        <v>347</v>
      </c>
      <c r="M15" s="86"/>
      <c r="N15" s="84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1"/>
      <c r="AB15" s="1"/>
      <c r="AC15" s="1"/>
      <c r="AD15" s="1"/>
    </row>
    <row r="16" spans="1:30" ht="12.75" customHeight="1" x14ac:dyDescent="0.2">
      <c r="A16" s="72"/>
      <c r="B16" s="438" t="s">
        <v>348</v>
      </c>
      <c r="C16" s="419"/>
      <c r="D16" s="419"/>
      <c r="E16" s="419"/>
      <c r="F16" s="420"/>
      <c r="G16" s="84"/>
      <c r="H16" s="84"/>
      <c r="I16" s="84"/>
      <c r="J16" s="84">
        <v>1</v>
      </c>
      <c r="K16" s="84"/>
      <c r="L16" s="84">
        <f>J16</f>
        <v>1</v>
      </c>
      <c r="M16" s="86"/>
      <c r="N16" s="84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1"/>
      <c r="AB16" s="1"/>
      <c r="AC16" s="1"/>
      <c r="AD16" s="1"/>
    </row>
    <row r="17" spans="1:30" ht="12.75" hidden="1" customHeight="1" x14ac:dyDescent="0.2">
      <c r="A17" s="72"/>
      <c r="B17" s="87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9"/>
      <c r="N17" s="88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1"/>
      <c r="AB17" s="1"/>
      <c r="AC17" s="1"/>
      <c r="AD17" s="1"/>
    </row>
    <row r="18" spans="1:30" ht="14.25" customHeight="1" x14ac:dyDescent="0.2">
      <c r="A18" s="72"/>
      <c r="B18" s="396" t="s">
        <v>349</v>
      </c>
      <c r="C18" s="383"/>
      <c r="D18" s="383"/>
      <c r="E18" s="383"/>
      <c r="F18" s="383"/>
      <c r="G18" s="383"/>
      <c r="H18" s="383"/>
      <c r="I18" s="383"/>
      <c r="J18" s="384"/>
      <c r="K18" s="397" t="s">
        <v>350</v>
      </c>
      <c r="L18" s="383"/>
      <c r="M18" s="383"/>
      <c r="N18" s="384"/>
      <c r="O18" s="72" t="b">
        <f t="shared" ref="O18:O19" si="0">IF(AND($N18="",$A18&lt;&gt;""),TRUE(),FALSE())</f>
        <v>0</v>
      </c>
      <c r="P18" s="72" t="b">
        <f t="shared" ref="P18:P19" si="1">IF(AND($N18="",$C18&lt;&gt;""),TRUE(),FALSE())</f>
        <v>0</v>
      </c>
      <c r="Q18" s="72" t="b">
        <f t="shared" ref="Q18:Q19" si="2">IF(AND($N18&lt;&gt;"",$B18&lt;&gt;""),TRUE(),FALSE())</f>
        <v>0</v>
      </c>
      <c r="R18" s="72" t="b">
        <f t="shared" ref="R18:R19" si="3">IF(AND($N18="",$B18&lt;&gt;""),TRUE(),FALSE())</f>
        <v>1</v>
      </c>
      <c r="S18" s="72" t="b">
        <f t="shared" ref="S18:S19" si="4">IF(OR(AND($N18="",$C18="",$A18=""),$B18="FOTOS/FIGURAS",$B18="SEM IMAGEM"),TRUE(),FALSE())</f>
        <v>1</v>
      </c>
      <c r="T18" s="72"/>
      <c r="U18" s="72"/>
      <c r="V18" s="72"/>
      <c r="W18" s="72"/>
      <c r="X18" s="72"/>
      <c r="Y18" s="72"/>
      <c r="Z18" s="72"/>
      <c r="AA18" s="1"/>
      <c r="AB18" s="1"/>
      <c r="AC18" s="1"/>
      <c r="AD18" s="1"/>
    </row>
    <row r="19" spans="1:30" ht="15" customHeight="1" x14ac:dyDescent="0.2">
      <c r="A19" s="72"/>
      <c r="B19" s="396"/>
      <c r="C19" s="383"/>
      <c r="D19" s="384"/>
      <c r="E19" s="391"/>
      <c r="F19" s="383"/>
      <c r="G19" s="384"/>
      <c r="H19" s="396"/>
      <c r="I19" s="383"/>
      <c r="J19" s="384"/>
      <c r="K19" s="391" t="s">
        <v>351</v>
      </c>
      <c r="L19" s="383"/>
      <c r="M19" s="383"/>
      <c r="N19" s="384"/>
      <c r="O19" s="72" t="b">
        <f t="shared" si="0"/>
        <v>0</v>
      </c>
      <c r="P19" s="72" t="b">
        <f t="shared" si="1"/>
        <v>0</v>
      </c>
      <c r="Q19" s="72" t="b">
        <f t="shared" si="2"/>
        <v>0</v>
      </c>
      <c r="R19" s="72" t="b">
        <f t="shared" si="3"/>
        <v>0</v>
      </c>
      <c r="S19" s="72" t="b">
        <f t="shared" si="4"/>
        <v>1</v>
      </c>
      <c r="T19" s="72"/>
      <c r="U19" s="72"/>
      <c r="V19" s="72"/>
      <c r="W19" s="72"/>
      <c r="X19" s="72"/>
      <c r="Y19" s="72"/>
      <c r="Z19" s="72"/>
      <c r="AA19" s="1"/>
      <c r="AB19" s="1"/>
      <c r="AC19" s="1"/>
      <c r="AD19" s="1"/>
    </row>
    <row r="20" spans="1:30" ht="15" customHeight="1" x14ac:dyDescent="0.2">
      <c r="A20" s="72"/>
      <c r="B20" s="75"/>
      <c r="C20" s="75"/>
      <c r="D20" s="75"/>
      <c r="E20" s="79"/>
      <c r="F20" s="79"/>
      <c r="G20" s="79"/>
      <c r="H20" s="79"/>
      <c r="I20" s="79"/>
      <c r="J20" s="79"/>
      <c r="K20" s="79"/>
      <c r="L20" s="79"/>
      <c r="M20" s="80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1"/>
      <c r="AB20" s="1"/>
      <c r="AC20" s="1"/>
      <c r="AD20" s="1"/>
    </row>
    <row r="21" spans="1:30" ht="23.25" customHeight="1" x14ac:dyDescent="0.2">
      <c r="A21" s="72"/>
      <c r="B21" s="90" t="s">
        <v>74</v>
      </c>
      <c r="C21" s="91"/>
      <c r="D21" s="91"/>
      <c r="E21" s="402" t="s">
        <v>75</v>
      </c>
      <c r="F21" s="403"/>
      <c r="G21" s="403"/>
      <c r="H21" s="403"/>
      <c r="I21" s="403"/>
      <c r="J21" s="403"/>
      <c r="K21" s="403"/>
      <c r="L21" s="92" t="s">
        <v>344</v>
      </c>
      <c r="M21" s="73">
        <v>0.5</v>
      </c>
      <c r="N21" s="93" t="s">
        <v>352</v>
      </c>
      <c r="O21" s="72" t="b">
        <f>IF(AND($N21="",$A21&lt;&gt;""),TRUE(),FALSE())</f>
        <v>0</v>
      </c>
      <c r="P21" s="72" t="b">
        <f>IF(AND($N21="",$C21&lt;&gt;""),TRUE(),FALSE())</f>
        <v>0</v>
      </c>
      <c r="Q21" s="72" t="b">
        <f>IF(AND($N21&lt;&gt;"",$B21&lt;&gt;""),TRUE(),FALSE())</f>
        <v>1</v>
      </c>
      <c r="R21" s="72" t="b">
        <f>IF(AND($N21="",$B21&lt;&gt;""),TRUE(),FALSE())</f>
        <v>0</v>
      </c>
      <c r="S21" s="72" t="b">
        <f>IF(OR(AND($N21="",$C21="",$A21=""),$B21="FOTOS/FIGURAS",$B21="SEM IMAGEM"),TRUE(),FALSE())</f>
        <v>0</v>
      </c>
      <c r="T21" s="72" t="s">
        <v>353</v>
      </c>
      <c r="U21" s="72"/>
      <c r="V21" s="72"/>
      <c r="W21" s="72"/>
      <c r="X21" s="72"/>
      <c r="Y21" s="72"/>
      <c r="Z21" s="72"/>
      <c r="AA21" s="1"/>
      <c r="AB21" s="1"/>
      <c r="AC21" s="1"/>
      <c r="AD21" s="1"/>
    </row>
    <row r="22" spans="1:30" ht="12.75" customHeight="1" x14ac:dyDescent="0.2">
      <c r="A22" s="72"/>
      <c r="B22" s="94"/>
      <c r="C22" s="84"/>
      <c r="D22" s="84"/>
      <c r="E22" s="84"/>
      <c r="F22" s="84"/>
      <c r="G22" s="84"/>
      <c r="H22" s="84"/>
      <c r="I22" s="84"/>
      <c r="J22" s="85"/>
      <c r="K22" s="84"/>
      <c r="L22" s="84"/>
      <c r="M22" s="86"/>
      <c r="N22" s="95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1"/>
      <c r="AB22" s="1"/>
      <c r="AC22" s="1"/>
      <c r="AD22" s="1"/>
    </row>
    <row r="23" spans="1:30" ht="13.5" customHeight="1" x14ac:dyDescent="0.2">
      <c r="A23" s="72"/>
      <c r="B23" s="96"/>
      <c r="C23" s="84"/>
      <c r="D23" s="84"/>
      <c r="E23" s="84"/>
      <c r="F23" s="84"/>
      <c r="G23" s="84"/>
      <c r="H23" s="84"/>
      <c r="I23" s="84"/>
      <c r="J23" s="84"/>
      <c r="K23" s="84"/>
      <c r="L23" s="84">
        <v>0.5</v>
      </c>
      <c r="M23" s="86"/>
      <c r="N23" s="95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1"/>
      <c r="AB23" s="1"/>
      <c r="AC23" s="1"/>
      <c r="AD23" s="1"/>
    </row>
    <row r="24" spans="1:30" ht="13.5" hidden="1" customHeight="1" x14ac:dyDescent="0.2">
      <c r="A24" s="72"/>
      <c r="B24" s="97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6"/>
      <c r="N24" s="95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1"/>
      <c r="AB24" s="1"/>
      <c r="AC24" s="1"/>
      <c r="AD24" s="1"/>
    </row>
    <row r="25" spans="1:30" ht="14.25" customHeight="1" x14ac:dyDescent="0.2">
      <c r="A25" s="72"/>
      <c r="B25" s="398" t="s">
        <v>349</v>
      </c>
      <c r="C25" s="399"/>
      <c r="D25" s="399"/>
      <c r="E25" s="399"/>
      <c r="F25" s="399"/>
      <c r="G25" s="399"/>
      <c r="H25" s="399"/>
      <c r="I25" s="399"/>
      <c r="J25" s="400"/>
      <c r="K25" s="401" t="s">
        <v>350</v>
      </c>
      <c r="L25" s="399"/>
      <c r="M25" s="399"/>
      <c r="N25" s="400"/>
      <c r="O25" s="72" t="b">
        <f t="shared" ref="O25:O26" si="5">IF(AND($N25="",$A25&lt;&gt;""),TRUE(),FALSE())</f>
        <v>0</v>
      </c>
      <c r="P25" s="72" t="b">
        <f t="shared" ref="P25:P26" si="6">IF(AND($N25="",$C25&lt;&gt;""),TRUE(),FALSE())</f>
        <v>0</v>
      </c>
      <c r="Q25" s="72" t="b">
        <f t="shared" ref="Q25:Q26" si="7">IF(AND($N25&lt;&gt;"",$B25&lt;&gt;""),TRUE(),FALSE())</f>
        <v>0</v>
      </c>
      <c r="R25" s="72" t="b">
        <f t="shared" ref="R25:R26" si="8">IF(AND($N25="",$B25&lt;&gt;""),TRUE(),FALSE())</f>
        <v>1</v>
      </c>
      <c r="S25" s="72" t="b">
        <f t="shared" ref="S25:S26" si="9">IF(OR(AND($N25="",$C25="",$A25=""),$B25="FOTOS/FIGURAS",$B25="SEM IMAGEM"),TRUE(),FALSE())</f>
        <v>1</v>
      </c>
      <c r="T25" s="72"/>
      <c r="U25" s="72"/>
      <c r="V25" s="72"/>
      <c r="W25" s="72"/>
      <c r="X25" s="72"/>
      <c r="Y25" s="72"/>
      <c r="Z25" s="72"/>
      <c r="AA25" s="1"/>
      <c r="AB25" s="1"/>
      <c r="AC25" s="1"/>
      <c r="AD25" s="1"/>
    </row>
    <row r="26" spans="1:30" ht="12" customHeight="1" x14ac:dyDescent="0.2">
      <c r="A26" s="72"/>
      <c r="B26" s="396"/>
      <c r="C26" s="383"/>
      <c r="D26" s="384"/>
      <c r="E26" s="391"/>
      <c r="F26" s="383"/>
      <c r="G26" s="384"/>
      <c r="H26" s="396"/>
      <c r="I26" s="383"/>
      <c r="J26" s="384"/>
      <c r="K26" s="391"/>
      <c r="L26" s="383"/>
      <c r="M26" s="383"/>
      <c r="N26" s="384"/>
      <c r="O26" s="72" t="b">
        <f t="shared" si="5"/>
        <v>0</v>
      </c>
      <c r="P26" s="72" t="b">
        <f t="shared" si="6"/>
        <v>0</v>
      </c>
      <c r="Q26" s="72" t="b">
        <f t="shared" si="7"/>
        <v>0</v>
      </c>
      <c r="R26" s="72" t="b">
        <f t="shared" si="8"/>
        <v>0</v>
      </c>
      <c r="S26" s="72" t="b">
        <f t="shared" si="9"/>
        <v>1</v>
      </c>
      <c r="T26" s="72"/>
      <c r="U26" s="72"/>
      <c r="V26" s="72"/>
      <c r="W26" s="72"/>
      <c r="X26" s="72"/>
      <c r="Y26" s="72"/>
      <c r="Z26" s="72"/>
      <c r="AA26" s="1"/>
      <c r="AB26" s="1"/>
      <c r="AC26" s="1"/>
      <c r="AD26" s="1"/>
    </row>
    <row r="27" spans="1:30" ht="15" customHeight="1" x14ac:dyDescent="0.2">
      <c r="A27" s="72"/>
      <c r="B27" s="75"/>
      <c r="C27" s="75"/>
      <c r="D27" s="75"/>
      <c r="E27" s="79"/>
      <c r="F27" s="79"/>
      <c r="G27" s="79"/>
      <c r="H27" s="79"/>
      <c r="I27" s="79"/>
      <c r="J27" s="79"/>
      <c r="K27" s="79"/>
      <c r="L27" s="79"/>
      <c r="M27" s="80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1"/>
      <c r="AB27" s="1"/>
      <c r="AC27" s="1"/>
      <c r="AD27" s="1"/>
    </row>
    <row r="28" spans="1:30" ht="14.25" customHeight="1" x14ac:dyDescent="0.2">
      <c r="A28" s="72"/>
      <c r="B28" s="78" t="s">
        <v>76</v>
      </c>
      <c r="C28" s="439" t="s">
        <v>77</v>
      </c>
      <c r="D28" s="419"/>
      <c r="E28" s="419"/>
      <c r="F28" s="419"/>
      <c r="G28" s="419"/>
      <c r="H28" s="419"/>
      <c r="I28" s="419"/>
      <c r="J28" s="419"/>
      <c r="K28" s="419"/>
      <c r="L28" s="419"/>
      <c r="M28" s="419"/>
      <c r="N28" s="420"/>
      <c r="O28" s="72" t="b">
        <f>IF(AND($N28="",$A28&lt;&gt;""),TRUE(),FALSE())</f>
        <v>0</v>
      </c>
      <c r="P28" s="72" t="b">
        <f>IF(AND($N28="",$C28&lt;&gt;""),TRUE(),FALSE())</f>
        <v>1</v>
      </c>
      <c r="Q28" s="72" t="b">
        <f>IF(AND($N28&lt;&gt;"",$B28&lt;&gt;""),TRUE(),FALSE())</f>
        <v>0</v>
      </c>
      <c r="R28" s="72" t="b">
        <f>IF(AND($N28="",$B28&lt;&gt;""),TRUE(),FALSE())</f>
        <v>1</v>
      </c>
      <c r="S28" s="72" t="b">
        <f>IF(OR(AND($N28="",$C28="",$A28=""),$B28="FOTOS/FIGURAS",$B28="SEM IMAGEM"),TRUE(),FALSE())</f>
        <v>0</v>
      </c>
      <c r="T28" s="72"/>
      <c r="U28" s="72"/>
      <c r="V28" s="72"/>
      <c r="W28" s="72"/>
      <c r="X28" s="72"/>
      <c r="Y28" s="72"/>
      <c r="Z28" s="72"/>
      <c r="AA28" s="1"/>
      <c r="AB28" s="1"/>
      <c r="AC28" s="1"/>
      <c r="AD28" s="1"/>
    </row>
    <row r="29" spans="1:30" ht="15" customHeight="1" x14ac:dyDescent="0.2">
      <c r="A29" s="72"/>
      <c r="B29" s="75"/>
      <c r="C29" s="75"/>
      <c r="D29" s="75"/>
      <c r="E29" s="72"/>
      <c r="F29" s="72"/>
      <c r="G29" s="72"/>
      <c r="H29" s="72"/>
      <c r="I29" s="72"/>
      <c r="J29" s="72"/>
      <c r="K29" s="72"/>
      <c r="L29" s="72"/>
      <c r="M29" s="73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1"/>
      <c r="AB29" s="1"/>
      <c r="AC29" s="1"/>
      <c r="AD29" s="1"/>
    </row>
    <row r="30" spans="1:30" ht="12.75" customHeight="1" x14ac:dyDescent="0.2">
      <c r="A30" s="72"/>
      <c r="B30" s="90" t="s">
        <v>81</v>
      </c>
      <c r="C30" s="91">
        <v>4654</v>
      </c>
      <c r="D30" s="91" t="s">
        <v>354</v>
      </c>
      <c r="E30" s="402" t="s">
        <v>82</v>
      </c>
      <c r="F30" s="403"/>
      <c r="G30" s="403"/>
      <c r="H30" s="403"/>
      <c r="I30" s="403"/>
      <c r="J30" s="403"/>
      <c r="K30" s="403"/>
      <c r="L30" s="92" t="s">
        <v>344</v>
      </c>
      <c r="M30" s="73">
        <f>J32*L32</f>
        <v>1</v>
      </c>
      <c r="N30" s="93" t="s">
        <v>70</v>
      </c>
      <c r="O30" s="72" t="b">
        <f>IF(AND($N30="",$A30&lt;&gt;""),TRUE(),FALSE())</f>
        <v>0</v>
      </c>
      <c r="P30" s="72" t="b">
        <f>IF(AND($N30="",$C30&lt;&gt;""),TRUE(),FALSE())</f>
        <v>0</v>
      </c>
      <c r="Q30" s="72" t="b">
        <f>IF(AND($N30&lt;&gt;"",$B30&lt;&gt;""),TRUE(),FALSE())</f>
        <v>1</v>
      </c>
      <c r="R30" s="72" t="b">
        <f>IF(AND($N30="",$B30&lt;&gt;""),TRUE(),FALSE())</f>
        <v>0</v>
      </c>
      <c r="S30" s="72" t="b">
        <f>IF(OR(AND($N30="",$C30="",$A30=""),$B30="FOTOS/FIGURAS",$B30="SEM IMAGEM"),TRUE(),FALSE())</f>
        <v>0</v>
      </c>
      <c r="T30" s="72" t="s">
        <v>345</v>
      </c>
      <c r="U30" s="72"/>
      <c r="V30" s="72"/>
      <c r="W30" s="72"/>
      <c r="X30" s="72"/>
      <c r="Y30" s="72"/>
      <c r="Z30" s="72"/>
      <c r="AA30" s="1"/>
      <c r="AB30" s="1"/>
      <c r="AC30" s="1"/>
      <c r="AD30" s="1"/>
    </row>
    <row r="31" spans="1:30" ht="12.75" customHeight="1" x14ac:dyDescent="0.2">
      <c r="A31" s="72"/>
      <c r="B31" s="94" t="s">
        <v>346</v>
      </c>
      <c r="C31" s="84"/>
      <c r="D31" s="84"/>
      <c r="E31" s="84"/>
      <c r="F31" s="84"/>
      <c r="G31" s="84"/>
      <c r="H31" s="84"/>
      <c r="I31" s="84"/>
      <c r="J31" s="85" t="s">
        <v>70</v>
      </c>
      <c r="K31" s="84"/>
      <c r="L31" s="85" t="s">
        <v>347</v>
      </c>
      <c r="M31" s="86"/>
      <c r="N31" s="95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1"/>
      <c r="AB31" s="1"/>
      <c r="AC31" s="1"/>
      <c r="AD31" s="1"/>
    </row>
    <row r="32" spans="1:30" ht="13.5" customHeight="1" x14ac:dyDescent="0.2">
      <c r="A32" s="72"/>
      <c r="B32" s="421" t="s">
        <v>355</v>
      </c>
      <c r="C32" s="419"/>
      <c r="D32" s="419"/>
      <c r="E32" s="419"/>
      <c r="F32" s="420"/>
      <c r="G32" s="84"/>
      <c r="H32" s="84"/>
      <c r="I32" s="84"/>
      <c r="J32" s="84">
        <v>1</v>
      </c>
      <c r="K32" s="84"/>
      <c r="L32" s="84">
        <f>J32</f>
        <v>1</v>
      </c>
      <c r="M32" s="86"/>
      <c r="N32" s="95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1"/>
      <c r="AB32" s="1"/>
      <c r="AC32" s="1"/>
      <c r="AD32" s="1"/>
    </row>
    <row r="33" spans="1:30" ht="13.5" hidden="1" customHeight="1" x14ac:dyDescent="0.2">
      <c r="A33" s="72"/>
      <c r="B33" s="9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9"/>
      <c r="N33" s="99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1"/>
      <c r="AB33" s="1"/>
      <c r="AC33" s="1"/>
      <c r="AD33" s="1"/>
    </row>
    <row r="34" spans="1:30" ht="14.25" customHeight="1" x14ac:dyDescent="0.2">
      <c r="A34" s="72"/>
      <c r="B34" s="398" t="s">
        <v>349</v>
      </c>
      <c r="C34" s="399"/>
      <c r="D34" s="399"/>
      <c r="E34" s="399"/>
      <c r="F34" s="399"/>
      <c r="G34" s="399"/>
      <c r="H34" s="399"/>
      <c r="I34" s="399"/>
      <c r="J34" s="400"/>
      <c r="K34" s="401" t="s">
        <v>350</v>
      </c>
      <c r="L34" s="399"/>
      <c r="M34" s="399"/>
      <c r="N34" s="400"/>
      <c r="O34" s="72" t="b">
        <f t="shared" ref="O34:O35" si="10">IF(AND($N34="",$A34&lt;&gt;""),TRUE(),FALSE())</f>
        <v>0</v>
      </c>
      <c r="P34" s="72" t="b">
        <f t="shared" ref="P34:P35" si="11">IF(AND($N34="",$C34&lt;&gt;""),TRUE(),FALSE())</f>
        <v>0</v>
      </c>
      <c r="Q34" s="72" t="b">
        <f t="shared" ref="Q34:Q35" si="12">IF(AND($N34&lt;&gt;"",$B34&lt;&gt;""),TRUE(),FALSE())</f>
        <v>0</v>
      </c>
      <c r="R34" s="72" t="b">
        <f t="shared" ref="R34:R35" si="13">IF(AND($N34="",$B34&lt;&gt;""),TRUE(),FALSE())</f>
        <v>1</v>
      </c>
      <c r="S34" s="72" t="b">
        <f t="shared" ref="S34:S35" si="14">IF(OR(AND($N34="",$C34="",$A34=""),$B34="FOTOS/FIGURAS",$B34="SEM IMAGEM"),TRUE(),FALSE())</f>
        <v>1</v>
      </c>
      <c r="T34" s="72"/>
      <c r="U34" s="72"/>
      <c r="V34" s="72"/>
      <c r="W34" s="72"/>
      <c r="X34" s="72"/>
      <c r="Y34" s="72"/>
      <c r="Z34" s="72"/>
      <c r="AA34" s="1"/>
      <c r="AB34" s="1"/>
      <c r="AC34" s="1"/>
      <c r="AD34" s="1"/>
    </row>
    <row r="35" spans="1:30" ht="15" customHeight="1" x14ac:dyDescent="0.2">
      <c r="A35" s="72"/>
      <c r="B35" s="396"/>
      <c r="C35" s="383"/>
      <c r="D35" s="384"/>
      <c r="E35" s="391"/>
      <c r="F35" s="383"/>
      <c r="G35" s="384"/>
      <c r="H35" s="396"/>
      <c r="I35" s="383"/>
      <c r="J35" s="384"/>
      <c r="K35" s="391" t="s">
        <v>351</v>
      </c>
      <c r="L35" s="383"/>
      <c r="M35" s="383"/>
      <c r="N35" s="384"/>
      <c r="O35" s="72" t="b">
        <f t="shared" si="10"/>
        <v>0</v>
      </c>
      <c r="P35" s="72" t="b">
        <f t="shared" si="11"/>
        <v>0</v>
      </c>
      <c r="Q35" s="72" t="b">
        <f t="shared" si="12"/>
        <v>0</v>
      </c>
      <c r="R35" s="72" t="b">
        <f t="shared" si="13"/>
        <v>0</v>
      </c>
      <c r="S35" s="72" t="b">
        <f t="shared" si="14"/>
        <v>1</v>
      </c>
      <c r="T35" s="72"/>
      <c r="U35" s="72"/>
      <c r="V35" s="72"/>
      <c r="W35" s="72"/>
      <c r="X35" s="72"/>
      <c r="Y35" s="72"/>
      <c r="Z35" s="72"/>
      <c r="AA35" s="1"/>
      <c r="AB35" s="1"/>
      <c r="AC35" s="1"/>
      <c r="AD35" s="1"/>
    </row>
    <row r="36" spans="1:30" ht="7.5" customHeight="1" x14ac:dyDescent="0.2">
      <c r="A36" s="72"/>
      <c r="B36" s="75"/>
      <c r="C36" s="75"/>
      <c r="D36" s="75"/>
      <c r="E36" s="72"/>
      <c r="F36" s="72"/>
      <c r="G36" s="72"/>
      <c r="H36" s="72"/>
      <c r="I36" s="72"/>
      <c r="J36" s="72"/>
      <c r="K36" s="72"/>
      <c r="L36" s="72"/>
      <c r="M36" s="73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1"/>
      <c r="AB36" s="1"/>
      <c r="AC36" s="1"/>
      <c r="AD36" s="1"/>
    </row>
    <row r="37" spans="1:30" ht="12.75" customHeight="1" x14ac:dyDescent="0.2">
      <c r="A37" s="72"/>
      <c r="B37" s="90" t="s">
        <v>83</v>
      </c>
      <c r="C37" s="91">
        <v>4656</v>
      </c>
      <c r="D37" s="91" t="s">
        <v>354</v>
      </c>
      <c r="E37" s="402" t="s">
        <v>84</v>
      </c>
      <c r="F37" s="403"/>
      <c r="G37" s="403"/>
      <c r="H37" s="403"/>
      <c r="I37" s="403"/>
      <c r="J37" s="403"/>
      <c r="K37" s="403"/>
      <c r="L37" s="92" t="s">
        <v>344</v>
      </c>
      <c r="M37" s="73">
        <f>J39*L39</f>
        <v>1</v>
      </c>
      <c r="N37" s="93" t="s">
        <v>70</v>
      </c>
      <c r="O37" s="72" t="b">
        <f>IF(AND($N37="",$A37&lt;&gt;""),TRUE(),FALSE())</f>
        <v>0</v>
      </c>
      <c r="P37" s="72" t="b">
        <f>IF(AND($N37="",$C37&lt;&gt;""),TRUE(),FALSE())</f>
        <v>0</v>
      </c>
      <c r="Q37" s="72" t="b">
        <f>IF(AND($N37&lt;&gt;"",$B37&lt;&gt;""),TRUE(),FALSE())</f>
        <v>1</v>
      </c>
      <c r="R37" s="72" t="b">
        <f>IF(AND($N37="",$B37&lt;&gt;""),TRUE(),FALSE())</f>
        <v>0</v>
      </c>
      <c r="S37" s="72" t="b">
        <f>IF(OR(AND($N37="",$C37="",$A37=""),$B37="FOTOS/FIGURAS",$B37="SEM IMAGEM"),TRUE(),FALSE())</f>
        <v>0</v>
      </c>
      <c r="T37" s="72" t="s">
        <v>353</v>
      </c>
      <c r="U37" s="72"/>
      <c r="V37" s="72"/>
      <c r="W37" s="72"/>
      <c r="X37" s="72"/>
      <c r="Y37" s="72"/>
      <c r="Z37" s="72"/>
      <c r="AA37" s="1"/>
      <c r="AB37" s="1"/>
      <c r="AC37" s="1"/>
      <c r="AD37" s="1"/>
    </row>
    <row r="38" spans="1:30" ht="12.75" customHeight="1" x14ac:dyDescent="0.2">
      <c r="A38" s="72"/>
      <c r="B38" s="94" t="s">
        <v>346</v>
      </c>
      <c r="C38" s="84"/>
      <c r="D38" s="84"/>
      <c r="E38" s="84"/>
      <c r="F38" s="84"/>
      <c r="G38" s="84"/>
      <c r="H38" s="84"/>
      <c r="I38" s="84"/>
      <c r="J38" s="85" t="s">
        <v>70</v>
      </c>
      <c r="K38" s="84"/>
      <c r="L38" s="84" t="s">
        <v>347</v>
      </c>
      <c r="M38" s="86"/>
      <c r="N38" s="95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1"/>
      <c r="AB38" s="1"/>
      <c r="AC38" s="1"/>
      <c r="AD38" s="1"/>
    </row>
    <row r="39" spans="1:30" ht="13.5" customHeight="1" x14ac:dyDescent="0.2">
      <c r="A39" s="72"/>
      <c r="B39" s="96" t="s">
        <v>356</v>
      </c>
      <c r="C39" s="84"/>
      <c r="D39" s="84"/>
      <c r="E39" s="84"/>
      <c r="F39" s="84"/>
      <c r="G39" s="84"/>
      <c r="H39" s="84"/>
      <c r="I39" s="84"/>
      <c r="J39" s="84">
        <v>1</v>
      </c>
      <c r="K39" s="84"/>
      <c r="L39" s="84">
        <f>J39</f>
        <v>1</v>
      </c>
      <c r="M39" s="86"/>
      <c r="N39" s="95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1"/>
      <c r="AB39" s="1"/>
      <c r="AC39" s="1"/>
      <c r="AD39" s="1"/>
    </row>
    <row r="40" spans="1:30" ht="13.5" hidden="1" customHeight="1" x14ac:dyDescent="0.2">
      <c r="A40" s="72"/>
      <c r="B40" s="97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6"/>
      <c r="N40" s="95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1"/>
      <c r="AB40" s="1"/>
      <c r="AC40" s="1"/>
      <c r="AD40" s="1"/>
    </row>
    <row r="41" spans="1:30" ht="14.25" customHeight="1" x14ac:dyDescent="0.2">
      <c r="A41" s="72"/>
      <c r="B41" s="398" t="s">
        <v>349</v>
      </c>
      <c r="C41" s="399"/>
      <c r="D41" s="399"/>
      <c r="E41" s="399"/>
      <c r="F41" s="399"/>
      <c r="G41" s="399"/>
      <c r="H41" s="399"/>
      <c r="I41" s="399"/>
      <c r="J41" s="400"/>
      <c r="K41" s="401" t="s">
        <v>350</v>
      </c>
      <c r="L41" s="399"/>
      <c r="M41" s="399"/>
      <c r="N41" s="400"/>
      <c r="O41" s="72" t="b">
        <f t="shared" ref="O41:O42" si="15">IF(AND($N41="",$A41&lt;&gt;""),TRUE(),FALSE())</f>
        <v>0</v>
      </c>
      <c r="P41" s="72" t="b">
        <f t="shared" ref="P41:P42" si="16">IF(AND($N41="",$C41&lt;&gt;""),TRUE(),FALSE())</f>
        <v>0</v>
      </c>
      <c r="Q41" s="72" t="b">
        <f t="shared" ref="Q41:Q42" si="17">IF(AND($N41&lt;&gt;"",$B41&lt;&gt;""),TRUE(),FALSE())</f>
        <v>0</v>
      </c>
      <c r="R41" s="72" t="b">
        <f t="shared" ref="R41:R42" si="18">IF(AND($N41="",$B41&lt;&gt;""),TRUE(),FALSE())</f>
        <v>1</v>
      </c>
      <c r="S41" s="72" t="b">
        <f t="shared" ref="S41:S42" si="19">IF(OR(AND($N41="",$C41="",$A41=""),$B41="FOTOS/FIGURAS",$B41="SEM IMAGEM"),TRUE(),FALSE())</f>
        <v>1</v>
      </c>
      <c r="T41" s="72"/>
      <c r="U41" s="72"/>
      <c r="V41" s="72"/>
      <c r="W41" s="72"/>
      <c r="X41" s="72"/>
      <c r="Y41" s="72"/>
      <c r="Z41" s="72"/>
      <c r="AA41" s="1"/>
      <c r="AB41" s="1"/>
      <c r="AC41" s="1"/>
      <c r="AD41" s="1"/>
    </row>
    <row r="42" spans="1:30" ht="12" customHeight="1" x14ac:dyDescent="0.2">
      <c r="A42" s="72"/>
      <c r="B42" s="396"/>
      <c r="C42" s="383"/>
      <c r="D42" s="384"/>
      <c r="E42" s="391"/>
      <c r="F42" s="383"/>
      <c r="G42" s="384"/>
      <c r="H42" s="396"/>
      <c r="I42" s="383"/>
      <c r="J42" s="384"/>
      <c r="K42" s="391" t="s">
        <v>351</v>
      </c>
      <c r="L42" s="383"/>
      <c r="M42" s="383"/>
      <c r="N42" s="384"/>
      <c r="O42" s="72" t="b">
        <f t="shared" si="15"/>
        <v>0</v>
      </c>
      <c r="P42" s="72" t="b">
        <f t="shared" si="16"/>
        <v>0</v>
      </c>
      <c r="Q42" s="72" t="b">
        <f t="shared" si="17"/>
        <v>0</v>
      </c>
      <c r="R42" s="72" t="b">
        <f t="shared" si="18"/>
        <v>0</v>
      </c>
      <c r="S42" s="72" t="b">
        <f t="shared" si="19"/>
        <v>1</v>
      </c>
      <c r="T42" s="72"/>
      <c r="U42" s="72"/>
      <c r="V42" s="72"/>
      <c r="W42" s="72"/>
      <c r="X42" s="72"/>
      <c r="Y42" s="72"/>
      <c r="Z42" s="72"/>
      <c r="AA42" s="1"/>
      <c r="AB42" s="1"/>
      <c r="AC42" s="1"/>
      <c r="AD42" s="1"/>
    </row>
    <row r="43" spans="1:30" ht="9" customHeight="1" x14ac:dyDescent="0.2">
      <c r="A43" s="72"/>
      <c r="B43" s="75"/>
      <c r="C43" s="75"/>
      <c r="D43" s="75"/>
      <c r="E43" s="72"/>
      <c r="F43" s="72"/>
      <c r="G43" s="72"/>
      <c r="H43" s="72"/>
      <c r="I43" s="72"/>
      <c r="J43" s="72"/>
      <c r="K43" s="72"/>
      <c r="L43" s="72"/>
      <c r="M43" s="73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1"/>
      <c r="AB43" s="1"/>
      <c r="AC43" s="1"/>
      <c r="AD43" s="1"/>
    </row>
    <row r="44" spans="1:30" ht="9.75" customHeight="1" x14ac:dyDescent="0.2">
      <c r="A44" s="72"/>
      <c r="B44" s="75"/>
      <c r="C44" s="75"/>
      <c r="D44" s="75"/>
      <c r="E44" s="72"/>
      <c r="F44" s="72"/>
      <c r="G44" s="72"/>
      <c r="H44" s="72"/>
      <c r="I44" s="72"/>
      <c r="J44" s="72"/>
      <c r="K44" s="72"/>
      <c r="L44" s="72"/>
      <c r="M44" s="73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1"/>
      <c r="AB44" s="1"/>
      <c r="AC44" s="1"/>
      <c r="AD44" s="1"/>
    </row>
    <row r="45" spans="1:30" ht="12.75" customHeight="1" x14ac:dyDescent="0.2">
      <c r="A45" s="72"/>
      <c r="B45" s="90" t="s">
        <v>90</v>
      </c>
      <c r="C45" s="91">
        <v>2454</v>
      </c>
      <c r="D45" s="91" t="s">
        <v>354</v>
      </c>
      <c r="E45" s="402" t="s">
        <v>91</v>
      </c>
      <c r="F45" s="403"/>
      <c r="G45" s="403"/>
      <c r="H45" s="403"/>
      <c r="I45" s="403"/>
      <c r="J45" s="403"/>
      <c r="K45" s="403"/>
      <c r="L45" s="92" t="s">
        <v>344</v>
      </c>
      <c r="M45" s="100">
        <f>L47</f>
        <v>720</v>
      </c>
      <c r="N45" s="93" t="s">
        <v>92</v>
      </c>
      <c r="O45" s="72" t="b">
        <f>IF(AND($N45="",$A45&lt;&gt;""),TRUE(),FALSE())</f>
        <v>0</v>
      </c>
      <c r="P45" s="72" t="b">
        <f>IF(AND($N45="",$C45&lt;&gt;""),TRUE(),FALSE())</f>
        <v>0</v>
      </c>
      <c r="Q45" s="72" t="b">
        <f>IF(AND($N45&lt;&gt;"",$B45&lt;&gt;""),TRUE(),FALSE())</f>
        <v>1</v>
      </c>
      <c r="R45" s="72" t="b">
        <f>IF(AND($N45="",$B45&lt;&gt;""),TRUE(),FALSE())</f>
        <v>0</v>
      </c>
      <c r="S45" s="72" t="b">
        <f>IF(OR(AND($N45="",$C45="",$A45=""),$B45="FOTOS/FIGURAS",$B45="SEM IMAGEM"),TRUE(),FALSE())</f>
        <v>0</v>
      </c>
      <c r="T45" s="72" t="s">
        <v>357</v>
      </c>
      <c r="U45" s="72"/>
      <c r="V45" s="72"/>
      <c r="W45" s="72"/>
      <c r="X45" s="72"/>
      <c r="Y45" s="72"/>
      <c r="Z45" s="72"/>
      <c r="AA45" s="1"/>
      <c r="AB45" s="1"/>
      <c r="AC45" s="1"/>
      <c r="AD45" s="1"/>
    </row>
    <row r="46" spans="1:30" ht="12.75" customHeight="1" x14ac:dyDescent="0.2">
      <c r="A46" s="72"/>
      <c r="B46" s="94" t="s">
        <v>346</v>
      </c>
      <c r="C46" s="84"/>
      <c r="D46" s="84"/>
      <c r="E46" s="84"/>
      <c r="F46" s="84"/>
      <c r="G46" s="84"/>
      <c r="H46" s="84"/>
      <c r="I46" s="85" t="s">
        <v>358</v>
      </c>
      <c r="J46" s="85" t="s">
        <v>359</v>
      </c>
      <c r="K46" s="85"/>
      <c r="L46" s="85" t="s">
        <v>347</v>
      </c>
      <c r="M46" s="86"/>
      <c r="N46" s="95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1"/>
      <c r="AB46" s="1"/>
      <c r="AC46" s="1"/>
      <c r="AD46" s="1"/>
    </row>
    <row r="47" spans="1:30" ht="24" customHeight="1" x14ac:dyDescent="0.2">
      <c r="A47" s="72"/>
      <c r="B47" s="421" t="s">
        <v>360</v>
      </c>
      <c r="C47" s="420"/>
      <c r="D47" s="84"/>
      <c r="E47" s="84"/>
      <c r="F47" s="84"/>
      <c r="G47" s="84"/>
      <c r="H47" s="84"/>
      <c r="I47" s="101">
        <v>24</v>
      </c>
      <c r="J47" s="101">
        <v>30</v>
      </c>
      <c r="K47" s="101"/>
      <c r="L47" s="101">
        <f>I47*J47</f>
        <v>720</v>
      </c>
      <c r="M47" s="86"/>
      <c r="N47" s="95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1"/>
      <c r="AB47" s="1"/>
      <c r="AC47" s="1"/>
      <c r="AD47" s="1"/>
    </row>
    <row r="48" spans="1:30" ht="1.5" customHeight="1" x14ac:dyDescent="0.2">
      <c r="A48" s="72"/>
      <c r="B48" s="97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6"/>
      <c r="N48" s="95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1"/>
      <c r="AB48" s="1"/>
      <c r="AC48" s="1"/>
      <c r="AD48" s="1"/>
    </row>
    <row r="49" spans="1:30" ht="14.25" customHeight="1" x14ac:dyDescent="0.2">
      <c r="A49" s="72"/>
      <c r="B49" s="443" t="s">
        <v>349</v>
      </c>
      <c r="C49" s="441"/>
      <c r="D49" s="441"/>
      <c r="E49" s="441"/>
      <c r="F49" s="441"/>
      <c r="G49" s="441"/>
      <c r="H49" s="441"/>
      <c r="I49" s="441"/>
      <c r="J49" s="444"/>
      <c r="K49" s="445" t="s">
        <v>350</v>
      </c>
      <c r="L49" s="441"/>
      <c r="M49" s="441"/>
      <c r="N49" s="444"/>
      <c r="O49" s="72" t="b">
        <f t="shared" ref="O49:O50" si="20">IF(AND($N49="",$A49&lt;&gt;""),TRUE(),FALSE())</f>
        <v>0</v>
      </c>
      <c r="P49" s="72" t="b">
        <f t="shared" ref="P49:P50" si="21">IF(AND($N49="",$C49&lt;&gt;""),TRUE(),FALSE())</f>
        <v>0</v>
      </c>
      <c r="Q49" s="72" t="b">
        <f t="shared" ref="Q49:Q50" si="22">IF(AND($N49&lt;&gt;"",$B49&lt;&gt;""),TRUE(),FALSE())</f>
        <v>0</v>
      </c>
      <c r="R49" s="72" t="b">
        <f t="shared" ref="R49:R50" si="23">IF(AND($N49="",$B49&lt;&gt;""),TRUE(),FALSE())</f>
        <v>1</v>
      </c>
      <c r="S49" s="72" t="b">
        <f t="shared" ref="S49:S50" si="24">IF(OR(AND($N49="",$C49="",$A49=""),$B49="FOTOS/FIGURAS",$B49="SEM IMAGEM"),TRUE(),FALSE())</f>
        <v>1</v>
      </c>
      <c r="T49" s="72"/>
      <c r="U49" s="72"/>
      <c r="V49" s="72"/>
      <c r="W49" s="72"/>
      <c r="X49" s="72"/>
      <c r="Y49" s="72"/>
      <c r="Z49" s="72"/>
      <c r="AA49" s="1"/>
      <c r="AB49" s="1"/>
      <c r="AC49" s="1"/>
      <c r="AD49" s="1"/>
    </row>
    <row r="50" spans="1:30" ht="216.75" customHeight="1" x14ac:dyDescent="0.2">
      <c r="A50" s="72"/>
      <c r="B50" s="396" t="s">
        <v>361</v>
      </c>
      <c r="C50" s="383"/>
      <c r="D50" s="383"/>
      <c r="E50" s="405"/>
      <c r="F50" s="383"/>
      <c r="G50" s="383"/>
      <c r="H50" s="446"/>
      <c r="I50" s="383"/>
      <c r="J50" s="383"/>
      <c r="K50" s="405" t="s">
        <v>362</v>
      </c>
      <c r="L50" s="383"/>
      <c r="M50" s="383"/>
      <c r="N50" s="384"/>
      <c r="O50" s="72" t="b">
        <f t="shared" si="20"/>
        <v>0</v>
      </c>
      <c r="P50" s="72" t="b">
        <f t="shared" si="21"/>
        <v>0</v>
      </c>
      <c r="Q50" s="72" t="b">
        <f t="shared" si="22"/>
        <v>0</v>
      </c>
      <c r="R50" s="72" t="b">
        <f t="shared" si="23"/>
        <v>1</v>
      </c>
      <c r="S50" s="72" t="b">
        <f t="shared" si="24"/>
        <v>1</v>
      </c>
      <c r="T50" s="72"/>
      <c r="U50" s="72"/>
      <c r="V50" s="72"/>
      <c r="W50" s="72"/>
      <c r="X50" s="72"/>
      <c r="Y50" s="72"/>
      <c r="Z50" s="72"/>
      <c r="AA50" s="1"/>
      <c r="AB50" s="1"/>
      <c r="AC50" s="1"/>
      <c r="AD50" s="1"/>
    </row>
    <row r="51" spans="1:30" ht="8.25" customHeight="1" x14ac:dyDescent="0.2">
      <c r="A51" s="72"/>
      <c r="B51" s="75"/>
      <c r="C51" s="75"/>
      <c r="D51" s="75"/>
      <c r="E51" s="82"/>
      <c r="F51" s="82"/>
      <c r="G51" s="82"/>
      <c r="H51" s="75"/>
      <c r="I51" s="75"/>
      <c r="J51" s="75"/>
      <c r="K51" s="82"/>
      <c r="L51" s="82"/>
      <c r="M51" s="82"/>
      <c r="N51" s="8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1"/>
      <c r="AB51" s="1"/>
      <c r="AC51" s="1"/>
      <c r="AD51" s="1"/>
    </row>
    <row r="52" spans="1:30" ht="12.75" customHeight="1" x14ac:dyDescent="0.2">
      <c r="A52" s="72"/>
      <c r="B52" s="90" t="s">
        <v>95</v>
      </c>
      <c r="C52" s="91"/>
      <c r="D52" s="91"/>
      <c r="E52" s="402" t="s">
        <v>96</v>
      </c>
      <c r="F52" s="403"/>
      <c r="G52" s="403"/>
      <c r="H52" s="403"/>
      <c r="I52" s="403"/>
      <c r="J52" s="403"/>
      <c r="K52" s="403"/>
      <c r="L52" s="92" t="s">
        <v>344</v>
      </c>
      <c r="M52" s="100">
        <v>2026.2920200000001</v>
      </c>
      <c r="N52" s="93" t="s">
        <v>97</v>
      </c>
      <c r="O52" s="72" t="b">
        <f>IF(AND($N52="",$A52&lt;&gt;""),TRUE(),FALSE())</f>
        <v>0</v>
      </c>
      <c r="P52" s="72" t="b">
        <f>IF(AND($N52="",$C52&lt;&gt;""),TRUE(),FALSE())</f>
        <v>0</v>
      </c>
      <c r="Q52" s="72" t="b">
        <f>IF(AND($N52&lt;&gt;"",$B52&lt;&gt;""),TRUE(),FALSE())</f>
        <v>1</v>
      </c>
      <c r="R52" s="72" t="b">
        <f>IF(AND($N52="",$B52&lt;&gt;""),TRUE(),FALSE())</f>
        <v>0</v>
      </c>
      <c r="S52" s="72" t="b">
        <f>IF(OR(AND($N52="",$C52="",$A52=""),$B52="FOTOS/FIGURAS",$B52="SEM IMAGEM"),TRUE(),FALSE())</f>
        <v>0</v>
      </c>
      <c r="T52" s="72" t="s">
        <v>357</v>
      </c>
      <c r="U52" s="72"/>
      <c r="V52" s="72"/>
      <c r="W52" s="72"/>
      <c r="X52" s="72"/>
      <c r="Y52" s="72"/>
      <c r="Z52" s="72"/>
      <c r="AA52" s="1"/>
      <c r="AB52" s="1"/>
      <c r="AC52" s="1"/>
      <c r="AD52" s="1"/>
    </row>
    <row r="53" spans="1:30" ht="12.75" customHeight="1" x14ac:dyDescent="0.2">
      <c r="A53" s="72"/>
      <c r="B53" s="94" t="s">
        <v>346</v>
      </c>
      <c r="C53" s="84"/>
      <c r="D53" s="84"/>
      <c r="E53" s="84"/>
      <c r="F53" s="84"/>
      <c r="G53" s="84"/>
      <c r="H53" s="84"/>
      <c r="I53" s="85" t="s">
        <v>358</v>
      </c>
      <c r="J53" s="85" t="s">
        <v>359</v>
      </c>
      <c r="K53" s="85"/>
      <c r="L53" s="85" t="s">
        <v>347</v>
      </c>
      <c r="M53" s="86"/>
      <c r="N53" s="95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1"/>
      <c r="AB53" s="1"/>
      <c r="AC53" s="1"/>
      <c r="AD53" s="1"/>
    </row>
    <row r="54" spans="1:30" ht="24" customHeight="1" x14ac:dyDescent="0.2">
      <c r="A54" s="72"/>
      <c r="B54" s="421"/>
      <c r="C54" s="420"/>
      <c r="D54" s="84"/>
      <c r="E54" s="84"/>
      <c r="F54" s="84"/>
      <c r="G54" s="84"/>
      <c r="H54" s="84"/>
      <c r="I54" s="101"/>
      <c r="J54" s="101"/>
      <c r="K54" s="101"/>
      <c r="L54" s="101"/>
      <c r="M54" s="86"/>
      <c r="N54" s="95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1"/>
      <c r="AB54" s="1"/>
      <c r="AC54" s="1"/>
      <c r="AD54" s="1"/>
    </row>
    <row r="55" spans="1:30" ht="1.5" customHeight="1" x14ac:dyDescent="0.2">
      <c r="A55" s="72"/>
      <c r="B55" s="97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6"/>
      <c r="N55" s="95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1"/>
      <c r="AB55" s="1"/>
      <c r="AC55" s="1"/>
      <c r="AD55" s="1"/>
    </row>
    <row r="56" spans="1:30" ht="14.25" customHeight="1" x14ac:dyDescent="0.2">
      <c r="A56" s="72"/>
      <c r="B56" s="443" t="s">
        <v>349</v>
      </c>
      <c r="C56" s="441"/>
      <c r="D56" s="441"/>
      <c r="E56" s="441"/>
      <c r="F56" s="441"/>
      <c r="G56" s="441"/>
      <c r="H56" s="441"/>
      <c r="I56" s="441"/>
      <c r="J56" s="444"/>
      <c r="K56" s="445" t="s">
        <v>350</v>
      </c>
      <c r="L56" s="441"/>
      <c r="M56" s="441"/>
      <c r="N56" s="444"/>
      <c r="O56" s="72" t="b">
        <f t="shared" ref="O56:O57" si="25">IF(AND($N56="",$A56&lt;&gt;""),TRUE(),FALSE())</f>
        <v>0</v>
      </c>
      <c r="P56" s="72" t="b">
        <f t="shared" ref="P56:P57" si="26">IF(AND($N56="",$C56&lt;&gt;""),TRUE(),FALSE())</f>
        <v>0</v>
      </c>
      <c r="Q56" s="72" t="b">
        <f t="shared" ref="Q56:Q57" si="27">IF(AND($N56&lt;&gt;"",$B56&lt;&gt;""),TRUE(),FALSE())</f>
        <v>0</v>
      </c>
      <c r="R56" s="72" t="b">
        <f t="shared" ref="R56:R57" si="28">IF(AND($N56="",$B56&lt;&gt;""),TRUE(),FALSE())</f>
        <v>1</v>
      </c>
      <c r="S56" s="72" t="b">
        <f t="shared" ref="S56:S57" si="29">IF(OR(AND($N56="",$C56="",$A56=""),$B56="FOTOS/FIGURAS",$B56="SEM IMAGEM"),TRUE(),FALSE())</f>
        <v>1</v>
      </c>
      <c r="T56" s="72"/>
      <c r="U56" s="72"/>
      <c r="V56" s="72"/>
      <c r="W56" s="72"/>
      <c r="X56" s="72"/>
      <c r="Y56" s="72"/>
      <c r="Z56" s="72"/>
      <c r="AA56" s="1"/>
      <c r="AB56" s="1"/>
      <c r="AC56" s="1"/>
      <c r="AD56" s="1"/>
    </row>
    <row r="57" spans="1:30" ht="216.75" customHeight="1" x14ac:dyDescent="0.2">
      <c r="A57" s="72"/>
      <c r="B57" s="396" t="s">
        <v>361</v>
      </c>
      <c r="C57" s="383"/>
      <c r="D57" s="383"/>
      <c r="E57" s="405"/>
      <c r="F57" s="383"/>
      <c r="G57" s="383"/>
      <c r="H57" s="446"/>
      <c r="I57" s="383"/>
      <c r="J57" s="383"/>
      <c r="K57" s="405"/>
      <c r="L57" s="383"/>
      <c r="M57" s="383"/>
      <c r="N57" s="384"/>
      <c r="O57" s="72" t="b">
        <f t="shared" si="25"/>
        <v>0</v>
      </c>
      <c r="P57" s="72" t="b">
        <f t="shared" si="26"/>
        <v>0</v>
      </c>
      <c r="Q57" s="72" t="b">
        <f t="shared" si="27"/>
        <v>0</v>
      </c>
      <c r="R57" s="72" t="b">
        <f t="shared" si="28"/>
        <v>1</v>
      </c>
      <c r="S57" s="72" t="b">
        <f t="shared" si="29"/>
        <v>1</v>
      </c>
      <c r="T57" s="72"/>
      <c r="U57" s="72"/>
      <c r="V57" s="72"/>
      <c r="W57" s="72"/>
      <c r="X57" s="72"/>
      <c r="Y57" s="72"/>
      <c r="Z57" s="72"/>
      <c r="AA57" s="1"/>
      <c r="AB57" s="1"/>
      <c r="AC57" s="1"/>
      <c r="AD57" s="1"/>
    </row>
    <row r="58" spans="1:30" ht="9" customHeight="1" x14ac:dyDescent="0.2">
      <c r="A58" s="72"/>
      <c r="B58" s="102"/>
      <c r="C58" s="102"/>
      <c r="D58" s="102"/>
      <c r="E58" s="103"/>
      <c r="F58" s="103"/>
      <c r="G58" s="103"/>
      <c r="H58" s="102"/>
      <c r="I58" s="102"/>
      <c r="J58" s="102"/>
      <c r="K58" s="103"/>
      <c r="L58" s="103"/>
      <c r="M58" s="103"/>
      <c r="N58" s="103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5"/>
      <c r="AB58" s="105"/>
      <c r="AC58" s="105"/>
      <c r="AD58" s="105"/>
    </row>
    <row r="59" spans="1:30" ht="9" customHeight="1" x14ac:dyDescent="0.2">
      <c r="A59" s="72"/>
      <c r="B59" s="102"/>
      <c r="C59" s="102"/>
      <c r="D59" s="102"/>
      <c r="E59" s="103"/>
      <c r="F59" s="103"/>
      <c r="G59" s="103"/>
      <c r="H59" s="102"/>
      <c r="I59" s="102"/>
      <c r="J59" s="102"/>
      <c r="K59" s="103"/>
      <c r="L59" s="103"/>
      <c r="M59" s="103"/>
      <c r="N59" s="103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5"/>
      <c r="AB59" s="105"/>
      <c r="AC59" s="105"/>
      <c r="AD59" s="105"/>
    </row>
    <row r="60" spans="1:30" ht="14.25" customHeight="1" x14ac:dyDescent="0.2">
      <c r="A60" s="72"/>
      <c r="B60" s="90" t="s">
        <v>102</v>
      </c>
      <c r="C60" s="91" t="s">
        <v>363</v>
      </c>
      <c r="D60" s="91" t="s">
        <v>364</v>
      </c>
      <c r="E60" s="402" t="s">
        <v>103</v>
      </c>
      <c r="F60" s="403"/>
      <c r="G60" s="403"/>
      <c r="H60" s="403"/>
      <c r="I60" s="403"/>
      <c r="J60" s="403"/>
      <c r="K60" s="403"/>
      <c r="L60" s="92" t="s">
        <v>344</v>
      </c>
      <c r="M60" s="100">
        <f>L62</f>
        <v>31.36</v>
      </c>
      <c r="N60" s="93" t="s">
        <v>104</v>
      </c>
      <c r="O60" s="72" t="b">
        <f>IF(AND($N60="",$A60&lt;&gt;""),TRUE(),FALSE())</f>
        <v>0</v>
      </c>
      <c r="P60" s="72" t="b">
        <f>IF(AND($N60="",$C60&lt;&gt;""),TRUE(),FALSE())</f>
        <v>0</v>
      </c>
      <c r="Q60" s="72" t="b">
        <f>IF(AND($N60&lt;&gt;"",$B60&lt;&gt;""),TRUE(),FALSE())</f>
        <v>1</v>
      </c>
      <c r="R60" s="72" t="b">
        <f>IF(AND($N60="",$B60&lt;&gt;""),TRUE(),FALSE())</f>
        <v>0</v>
      </c>
      <c r="S60" s="72" t="b">
        <f>IF(OR(AND($N60="",$C60="",$A60=""),$B60="FOTOS/FIGURAS",$B60="SEM IMAGEM"),TRUE(),FALSE())</f>
        <v>0</v>
      </c>
      <c r="T60" s="72" t="s">
        <v>357</v>
      </c>
      <c r="U60" s="72"/>
      <c r="V60" s="72"/>
      <c r="W60" s="72"/>
      <c r="X60" s="72"/>
      <c r="Y60" s="72"/>
      <c r="Z60" s="72"/>
      <c r="AA60" s="1"/>
      <c r="AB60" s="1"/>
      <c r="AC60" s="1"/>
      <c r="AD60" s="1"/>
    </row>
    <row r="61" spans="1:30" ht="14.25" customHeight="1" x14ac:dyDescent="0.2">
      <c r="A61" s="72"/>
      <c r="B61" s="94" t="s">
        <v>346</v>
      </c>
      <c r="C61" s="84"/>
      <c r="D61" s="84"/>
      <c r="E61" s="84"/>
      <c r="F61" s="84"/>
      <c r="G61" s="84"/>
      <c r="H61" s="84"/>
      <c r="I61" s="84" t="s">
        <v>365</v>
      </c>
      <c r="J61" s="85" t="s">
        <v>366</v>
      </c>
      <c r="K61" s="85"/>
      <c r="L61" s="85" t="s">
        <v>347</v>
      </c>
      <c r="M61" s="86"/>
      <c r="N61" s="95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1"/>
      <c r="AB61" s="1"/>
      <c r="AC61" s="1"/>
      <c r="AD61" s="1"/>
    </row>
    <row r="62" spans="1:30" ht="14.25" customHeight="1" x14ac:dyDescent="0.2">
      <c r="A62" s="72"/>
      <c r="B62" s="106" t="s">
        <v>367</v>
      </c>
      <c r="C62" s="107"/>
      <c r="D62" s="108"/>
      <c r="E62" s="84"/>
      <c r="F62" s="84"/>
      <c r="G62" s="84"/>
      <c r="H62" s="84"/>
      <c r="I62" s="109">
        <v>400</v>
      </c>
      <c r="J62" s="110">
        <v>7.8399999999999997E-2</v>
      </c>
      <c r="K62" s="110"/>
      <c r="L62" s="109">
        <f>I62*J62</f>
        <v>31.36</v>
      </c>
      <c r="M62" s="86"/>
      <c r="N62" s="95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1"/>
      <c r="AB62" s="1"/>
      <c r="AC62" s="1"/>
      <c r="AD62" s="1"/>
    </row>
    <row r="63" spans="1:30" ht="14.25" customHeight="1" x14ac:dyDescent="0.2">
      <c r="A63" s="72"/>
      <c r="B63" s="97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6"/>
      <c r="N63" s="95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1"/>
      <c r="AB63" s="1"/>
      <c r="AC63" s="1"/>
      <c r="AD63" s="1"/>
    </row>
    <row r="64" spans="1:30" ht="14.25" customHeight="1" x14ac:dyDescent="0.2">
      <c r="A64" s="72"/>
      <c r="B64" s="398" t="s">
        <v>349</v>
      </c>
      <c r="C64" s="399"/>
      <c r="D64" s="399"/>
      <c r="E64" s="399"/>
      <c r="F64" s="399"/>
      <c r="G64" s="399"/>
      <c r="H64" s="399"/>
      <c r="I64" s="399"/>
      <c r="J64" s="400"/>
      <c r="K64" s="447" t="s">
        <v>350</v>
      </c>
      <c r="L64" s="399"/>
      <c r="M64" s="399"/>
      <c r="N64" s="400"/>
      <c r="O64" s="72" t="b">
        <f t="shared" ref="O64:O65" si="30">IF(AND($N64="",$A64&lt;&gt;""),TRUE(),FALSE())</f>
        <v>0</v>
      </c>
      <c r="P64" s="72" t="b">
        <f t="shared" ref="P64:P65" si="31">IF(AND($N64="",$C64&lt;&gt;""),TRUE(),FALSE())</f>
        <v>0</v>
      </c>
      <c r="Q64" s="72" t="b">
        <f t="shared" ref="Q64:Q65" si="32">IF(AND($N64&lt;&gt;"",$B64&lt;&gt;""),TRUE(),FALSE())</f>
        <v>0</v>
      </c>
      <c r="R64" s="72" t="b">
        <f t="shared" ref="R64:R65" si="33">IF(AND($N64="",$B64&lt;&gt;""),TRUE(),FALSE())</f>
        <v>1</v>
      </c>
      <c r="S64" s="72" t="b">
        <f t="shared" ref="S64:S65" si="34">IF(OR(AND($N64="",$C64="",$A64=""),$B64="FOTOS/FIGURAS",$B64="SEM IMAGEM"),TRUE(),FALSE())</f>
        <v>1</v>
      </c>
      <c r="T64" s="72"/>
      <c r="U64" s="72"/>
      <c r="V64" s="72"/>
      <c r="W64" s="72"/>
      <c r="X64" s="72"/>
      <c r="Y64" s="72"/>
      <c r="Z64" s="72"/>
      <c r="AA64" s="1"/>
      <c r="AB64" s="1"/>
      <c r="AC64" s="1"/>
      <c r="AD64" s="1"/>
    </row>
    <row r="65" spans="1:30" ht="14.25" customHeight="1" x14ac:dyDescent="0.2">
      <c r="A65" s="72"/>
      <c r="B65" s="396"/>
      <c r="C65" s="383"/>
      <c r="D65" s="384"/>
      <c r="E65" s="391"/>
      <c r="F65" s="383"/>
      <c r="G65" s="384"/>
      <c r="H65" s="396"/>
      <c r="I65" s="383"/>
      <c r="J65" s="384"/>
      <c r="K65" s="391"/>
      <c r="L65" s="383"/>
      <c r="M65" s="383"/>
      <c r="N65" s="384"/>
      <c r="O65" s="72" t="b">
        <f t="shared" si="30"/>
        <v>0</v>
      </c>
      <c r="P65" s="72" t="b">
        <f t="shared" si="31"/>
        <v>0</v>
      </c>
      <c r="Q65" s="72" t="b">
        <f t="shared" si="32"/>
        <v>0</v>
      </c>
      <c r="R65" s="72" t="b">
        <f t="shared" si="33"/>
        <v>0</v>
      </c>
      <c r="S65" s="72" t="b">
        <f t="shared" si="34"/>
        <v>1</v>
      </c>
      <c r="T65" s="72"/>
      <c r="U65" s="72"/>
      <c r="V65" s="72"/>
      <c r="W65" s="72"/>
      <c r="X65" s="72"/>
      <c r="Y65" s="72"/>
      <c r="Z65" s="72"/>
      <c r="AA65" s="1"/>
      <c r="AB65" s="1"/>
      <c r="AC65" s="1"/>
      <c r="AD65" s="1"/>
    </row>
    <row r="66" spans="1:30" ht="14.25" customHeight="1" x14ac:dyDescent="0.2">
      <c r="A66" s="72"/>
      <c r="B66" s="75"/>
      <c r="C66" s="75"/>
      <c r="D66" s="75"/>
      <c r="E66" s="72"/>
      <c r="F66" s="72"/>
      <c r="G66" s="72"/>
      <c r="H66" s="72"/>
      <c r="I66" s="72"/>
      <c r="J66" s="72"/>
      <c r="K66" s="72"/>
      <c r="L66" s="72"/>
      <c r="M66" s="73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1"/>
      <c r="AB66" s="1"/>
      <c r="AC66" s="1"/>
      <c r="AD66" s="1"/>
    </row>
    <row r="67" spans="1:30" ht="14.25" customHeight="1" x14ac:dyDescent="0.2">
      <c r="A67" s="72"/>
      <c r="B67" s="90" t="s">
        <v>105</v>
      </c>
      <c r="C67" s="91" t="s">
        <v>368</v>
      </c>
      <c r="D67" s="91" t="s">
        <v>364</v>
      </c>
      <c r="E67" s="402" t="s">
        <v>106</v>
      </c>
      <c r="F67" s="403"/>
      <c r="G67" s="403"/>
      <c r="H67" s="403"/>
      <c r="I67" s="403"/>
      <c r="J67" s="403"/>
      <c r="K67" s="403"/>
      <c r="L67" s="92" t="s">
        <v>344</v>
      </c>
      <c r="M67" s="100">
        <f>L69</f>
        <v>5.09</v>
      </c>
      <c r="N67" s="93" t="s">
        <v>104</v>
      </c>
      <c r="O67" s="72" t="b">
        <f>IF(AND($N67="",$A67&lt;&gt;""),TRUE(),FALSE())</f>
        <v>0</v>
      </c>
      <c r="P67" s="72" t="b">
        <f>IF(AND($N67="",$C67&lt;&gt;""),TRUE(),FALSE())</f>
        <v>0</v>
      </c>
      <c r="Q67" s="72" t="b">
        <f>IF(AND($N67&lt;&gt;"",$B67&lt;&gt;""),TRUE(),FALSE())</f>
        <v>1</v>
      </c>
      <c r="R67" s="72" t="b">
        <f>IF(AND($N67="",$B67&lt;&gt;""),TRUE(),FALSE())</f>
        <v>0</v>
      </c>
      <c r="S67" s="72" t="b">
        <f>IF(OR(AND($N67="",$C67="",$A67=""),$B67="FOTOS/FIGURAS",$B67="SEM IMAGEM"),TRUE(),FALSE())</f>
        <v>0</v>
      </c>
      <c r="T67" s="72" t="s">
        <v>369</v>
      </c>
      <c r="U67" s="72"/>
      <c r="V67" s="72"/>
      <c r="W67" s="72"/>
      <c r="X67" s="72"/>
      <c r="Y67" s="72"/>
      <c r="Z67" s="72"/>
      <c r="AA67" s="1"/>
      <c r="AB67" s="1"/>
      <c r="AC67" s="1"/>
      <c r="AD67" s="1"/>
    </row>
    <row r="68" spans="1:30" ht="14.25" customHeight="1" x14ac:dyDescent="0.2">
      <c r="A68" s="72"/>
      <c r="B68" s="94" t="s">
        <v>346</v>
      </c>
      <c r="C68" s="84"/>
      <c r="D68" s="84"/>
      <c r="E68" s="84"/>
      <c r="F68" s="84"/>
      <c r="G68" s="84"/>
      <c r="H68" s="84"/>
      <c r="I68" s="84" t="s">
        <v>365</v>
      </c>
      <c r="J68" s="85" t="s">
        <v>366</v>
      </c>
      <c r="K68" s="85"/>
      <c r="L68" s="85" t="s">
        <v>347</v>
      </c>
      <c r="M68" s="86"/>
      <c r="N68" s="95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1"/>
      <c r="AB68" s="1"/>
      <c r="AC68" s="1"/>
      <c r="AD68" s="1"/>
    </row>
    <row r="69" spans="1:30" ht="14.25" customHeight="1" x14ac:dyDescent="0.2">
      <c r="A69" s="72"/>
      <c r="B69" s="106" t="s">
        <v>367</v>
      </c>
      <c r="C69" s="107"/>
      <c r="D69" s="108"/>
      <c r="E69" s="84"/>
      <c r="F69" s="84"/>
      <c r="G69" s="84"/>
      <c r="H69" s="84"/>
      <c r="I69" s="109">
        <v>320</v>
      </c>
      <c r="J69" s="110">
        <v>1.590625E-2</v>
      </c>
      <c r="K69" s="110"/>
      <c r="L69" s="109">
        <f>I69*J69</f>
        <v>5.09</v>
      </c>
      <c r="M69" s="86"/>
      <c r="N69" s="95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1"/>
      <c r="AB69" s="1"/>
      <c r="AC69" s="1"/>
      <c r="AD69" s="1"/>
    </row>
    <row r="70" spans="1:30" ht="14.25" customHeight="1" x14ac:dyDescent="0.2">
      <c r="A70" s="72"/>
      <c r="B70" s="398" t="s">
        <v>349</v>
      </c>
      <c r="C70" s="399"/>
      <c r="D70" s="399"/>
      <c r="E70" s="399"/>
      <c r="F70" s="399"/>
      <c r="G70" s="399"/>
      <c r="H70" s="399"/>
      <c r="I70" s="399"/>
      <c r="J70" s="400"/>
      <c r="K70" s="401" t="s">
        <v>350</v>
      </c>
      <c r="L70" s="399"/>
      <c r="M70" s="399"/>
      <c r="N70" s="400"/>
      <c r="O70" s="72" t="b">
        <f t="shared" ref="O70:O71" si="35">IF(AND($N70="",$A70&lt;&gt;""),TRUE(),FALSE())</f>
        <v>0</v>
      </c>
      <c r="P70" s="72" t="b">
        <f t="shared" ref="P70:P71" si="36">IF(AND($N70="",$C70&lt;&gt;""),TRUE(),FALSE())</f>
        <v>0</v>
      </c>
      <c r="Q70" s="72" t="b">
        <f t="shared" ref="Q70:Q71" si="37">IF(AND($N70&lt;&gt;"",$B70&lt;&gt;""),TRUE(),FALSE())</f>
        <v>0</v>
      </c>
      <c r="R70" s="72" t="b">
        <f t="shared" ref="R70:R71" si="38">IF(AND($N70="",$B70&lt;&gt;""),TRUE(),FALSE())</f>
        <v>1</v>
      </c>
      <c r="S70" s="72" t="b">
        <f t="shared" ref="S70:S71" si="39">IF(OR(AND($N70="",$C70="",$A70=""),$B70="FOTOS/FIGURAS",$B70="SEM IMAGEM"),TRUE(),FALSE())</f>
        <v>1</v>
      </c>
      <c r="T70" s="72"/>
      <c r="U70" s="72"/>
      <c r="V70" s="72"/>
      <c r="W70" s="72"/>
      <c r="X70" s="72"/>
      <c r="Y70" s="72"/>
      <c r="Z70" s="72"/>
      <c r="AA70" s="1"/>
      <c r="AB70" s="1"/>
      <c r="AC70" s="1"/>
      <c r="AD70" s="1"/>
    </row>
    <row r="71" spans="1:30" ht="14.25" customHeight="1" x14ac:dyDescent="0.2">
      <c r="A71" s="72"/>
      <c r="B71" s="396"/>
      <c r="C71" s="383"/>
      <c r="D71" s="384"/>
      <c r="E71" s="391"/>
      <c r="F71" s="383"/>
      <c r="G71" s="384"/>
      <c r="H71" s="396"/>
      <c r="I71" s="383"/>
      <c r="J71" s="384"/>
      <c r="K71" s="391"/>
      <c r="L71" s="383"/>
      <c r="M71" s="383"/>
      <c r="N71" s="384"/>
      <c r="O71" s="72" t="b">
        <f t="shared" si="35"/>
        <v>0</v>
      </c>
      <c r="P71" s="72" t="b">
        <f t="shared" si="36"/>
        <v>0</v>
      </c>
      <c r="Q71" s="72" t="b">
        <f t="shared" si="37"/>
        <v>0</v>
      </c>
      <c r="R71" s="72" t="b">
        <f t="shared" si="38"/>
        <v>0</v>
      </c>
      <c r="S71" s="72" t="b">
        <f t="shared" si="39"/>
        <v>1</v>
      </c>
      <c r="T71" s="72"/>
      <c r="U71" s="72"/>
      <c r="V71" s="72"/>
      <c r="W71" s="72"/>
      <c r="X71" s="72"/>
      <c r="Y71" s="72"/>
      <c r="Z71" s="72"/>
      <c r="AA71" s="1"/>
      <c r="AB71" s="1"/>
      <c r="AC71" s="1"/>
      <c r="AD71" s="1"/>
    </row>
    <row r="72" spans="1:30" ht="14.25" customHeight="1" x14ac:dyDescent="0.2">
      <c r="A72" s="72"/>
      <c r="B72" s="75"/>
      <c r="C72" s="75"/>
      <c r="D72" s="75"/>
      <c r="E72" s="72"/>
      <c r="F72" s="72"/>
      <c r="G72" s="72"/>
      <c r="H72" s="72"/>
      <c r="I72" s="72"/>
      <c r="J72" s="72"/>
      <c r="K72" s="72"/>
      <c r="L72" s="72"/>
      <c r="M72" s="73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1"/>
      <c r="AB72" s="1"/>
      <c r="AC72" s="1"/>
      <c r="AD72" s="1"/>
    </row>
    <row r="73" spans="1:30" ht="14.25" customHeight="1" x14ac:dyDescent="0.2">
      <c r="A73" s="72"/>
      <c r="B73" s="90" t="s">
        <v>107</v>
      </c>
      <c r="C73" s="91" t="s">
        <v>370</v>
      </c>
      <c r="D73" s="91" t="s">
        <v>364</v>
      </c>
      <c r="E73" s="402" t="s">
        <v>108</v>
      </c>
      <c r="F73" s="403"/>
      <c r="G73" s="403"/>
      <c r="H73" s="403"/>
      <c r="I73" s="403"/>
      <c r="J73" s="403"/>
      <c r="K73" s="403"/>
      <c r="L73" s="92" t="s">
        <v>344</v>
      </c>
      <c r="M73" s="100">
        <f>L75</f>
        <v>31.36</v>
      </c>
      <c r="N73" s="93" t="s">
        <v>104</v>
      </c>
      <c r="O73" s="72" t="b">
        <f>IF(AND($N73="",$A73&lt;&gt;""),TRUE(),FALSE())</f>
        <v>0</v>
      </c>
      <c r="P73" s="72" t="b">
        <f>IF(AND($N73="",$C73&lt;&gt;""),TRUE(),FALSE())</f>
        <v>0</v>
      </c>
      <c r="Q73" s="72" t="b">
        <f>IF(AND($N73&lt;&gt;"",$B73&lt;&gt;""),TRUE(),FALSE())</f>
        <v>1</v>
      </c>
      <c r="R73" s="72" t="b">
        <f>IF(AND($N73="",$B73&lt;&gt;""),TRUE(),FALSE())</f>
        <v>0</v>
      </c>
      <c r="S73" s="72" t="b">
        <f>IF(OR(AND($N73="",$C73="",$A73=""),$B73="FOTOS/FIGURAS",$B73="SEM IMAGEM"),TRUE(),FALSE())</f>
        <v>0</v>
      </c>
      <c r="T73" s="72" t="s">
        <v>369</v>
      </c>
      <c r="U73" s="72"/>
      <c r="V73" s="72"/>
      <c r="W73" s="72"/>
      <c r="X73" s="72"/>
      <c r="Y73" s="72"/>
      <c r="Z73" s="72"/>
      <c r="AA73" s="1"/>
      <c r="AB73" s="1"/>
      <c r="AC73" s="1"/>
      <c r="AD73" s="1"/>
    </row>
    <row r="74" spans="1:30" ht="14.25" customHeight="1" x14ac:dyDescent="0.2">
      <c r="A74" s="72"/>
      <c r="B74" s="94" t="s">
        <v>346</v>
      </c>
      <c r="C74" s="84"/>
      <c r="D74" s="84"/>
      <c r="E74" s="84"/>
      <c r="F74" s="84"/>
      <c r="G74" s="84"/>
      <c r="H74" s="84"/>
      <c r="I74" s="84" t="s">
        <v>365</v>
      </c>
      <c r="J74" s="85" t="s">
        <v>366</v>
      </c>
      <c r="K74" s="85"/>
      <c r="L74" s="85" t="s">
        <v>347</v>
      </c>
      <c r="M74" s="86"/>
      <c r="N74" s="95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1"/>
      <c r="AB74" s="1"/>
      <c r="AC74" s="1"/>
      <c r="AD74" s="1"/>
    </row>
    <row r="75" spans="1:30" ht="14.25" customHeight="1" x14ac:dyDescent="0.2">
      <c r="A75" s="72"/>
      <c r="B75" s="106" t="s">
        <v>367</v>
      </c>
      <c r="C75" s="107"/>
      <c r="D75" s="108"/>
      <c r="E75" s="84"/>
      <c r="F75" s="84"/>
      <c r="G75" s="84"/>
      <c r="H75" s="84"/>
      <c r="I75" s="84">
        <v>400</v>
      </c>
      <c r="J75" s="110">
        <v>7.8399999999999997E-2</v>
      </c>
      <c r="K75" s="110"/>
      <c r="L75" s="109">
        <f>I75*J75</f>
        <v>31.36</v>
      </c>
      <c r="M75" s="86"/>
      <c r="N75" s="95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1"/>
      <c r="AB75" s="1"/>
      <c r="AC75" s="1"/>
      <c r="AD75" s="1"/>
    </row>
    <row r="76" spans="1:30" ht="14.25" customHeight="1" x14ac:dyDescent="0.2">
      <c r="A76" s="72"/>
      <c r="B76" s="398" t="s">
        <v>349</v>
      </c>
      <c r="C76" s="399"/>
      <c r="D76" s="399"/>
      <c r="E76" s="399"/>
      <c r="F76" s="399"/>
      <c r="G76" s="399"/>
      <c r="H76" s="399"/>
      <c r="I76" s="399"/>
      <c r="J76" s="400"/>
      <c r="K76" s="401" t="s">
        <v>350</v>
      </c>
      <c r="L76" s="399"/>
      <c r="M76" s="399"/>
      <c r="N76" s="400"/>
      <c r="O76" s="72" t="b">
        <f t="shared" ref="O76:O77" si="40">IF(AND($N76="",$A76&lt;&gt;""),TRUE(),FALSE())</f>
        <v>0</v>
      </c>
      <c r="P76" s="72" t="b">
        <f t="shared" ref="P76:P77" si="41">IF(AND($N76="",$C76&lt;&gt;""),TRUE(),FALSE())</f>
        <v>0</v>
      </c>
      <c r="Q76" s="72" t="b">
        <f t="shared" ref="Q76:Q77" si="42">IF(AND($N76&lt;&gt;"",$B76&lt;&gt;""),TRUE(),FALSE())</f>
        <v>0</v>
      </c>
      <c r="R76" s="72" t="b">
        <f t="shared" ref="R76:R77" si="43">IF(AND($N76="",$B76&lt;&gt;""),TRUE(),FALSE())</f>
        <v>1</v>
      </c>
      <c r="S76" s="72" t="b">
        <f t="shared" ref="S76:S77" si="44">IF(OR(AND($N76="",$C76="",$A76=""),$B76="FOTOS/FIGURAS",$B76="SEM IMAGEM"),TRUE(),FALSE())</f>
        <v>1</v>
      </c>
      <c r="T76" s="72"/>
      <c r="U76" s="72"/>
      <c r="V76" s="72"/>
      <c r="W76" s="72"/>
      <c r="X76" s="72"/>
      <c r="Y76" s="72"/>
      <c r="Z76" s="72"/>
      <c r="AA76" s="1"/>
      <c r="AB76" s="1"/>
      <c r="AC76" s="1"/>
      <c r="AD76" s="1"/>
    </row>
    <row r="77" spans="1:30" ht="14.25" customHeight="1" x14ac:dyDescent="0.2">
      <c r="A77" s="72"/>
      <c r="B77" s="396"/>
      <c r="C77" s="383"/>
      <c r="D77" s="384"/>
      <c r="E77" s="391"/>
      <c r="F77" s="383"/>
      <c r="G77" s="384"/>
      <c r="H77" s="396"/>
      <c r="I77" s="383"/>
      <c r="J77" s="384"/>
      <c r="K77" s="391"/>
      <c r="L77" s="383"/>
      <c r="M77" s="383"/>
      <c r="N77" s="384"/>
      <c r="O77" s="72" t="b">
        <f t="shared" si="40"/>
        <v>0</v>
      </c>
      <c r="P77" s="72" t="b">
        <f t="shared" si="41"/>
        <v>0</v>
      </c>
      <c r="Q77" s="72" t="b">
        <f t="shared" si="42"/>
        <v>0</v>
      </c>
      <c r="R77" s="72" t="b">
        <f t="shared" si="43"/>
        <v>0</v>
      </c>
      <c r="S77" s="72" t="b">
        <f t="shared" si="44"/>
        <v>1</v>
      </c>
      <c r="T77" s="72"/>
      <c r="U77" s="72"/>
      <c r="V77" s="72"/>
      <c r="W77" s="72"/>
      <c r="X77" s="72"/>
      <c r="Y77" s="72"/>
      <c r="Z77" s="72"/>
      <c r="AA77" s="1"/>
      <c r="AB77" s="1"/>
      <c r="AC77" s="1"/>
      <c r="AD77" s="1"/>
    </row>
    <row r="78" spans="1:30" ht="14.25" customHeight="1" x14ac:dyDescent="0.2">
      <c r="A78" s="72"/>
      <c r="B78" s="75"/>
      <c r="C78" s="75"/>
      <c r="D78" s="75"/>
      <c r="E78" s="72"/>
      <c r="F78" s="72"/>
      <c r="G78" s="72"/>
      <c r="H78" s="72"/>
      <c r="I78" s="72"/>
      <c r="J78" s="72"/>
      <c r="K78" s="72"/>
      <c r="L78" s="72"/>
      <c r="M78" s="73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1"/>
      <c r="AB78" s="1"/>
      <c r="AC78" s="1"/>
      <c r="AD78" s="1"/>
    </row>
    <row r="79" spans="1:30" ht="14.25" customHeight="1" x14ac:dyDescent="0.2">
      <c r="A79" s="72"/>
      <c r="B79" s="90" t="s">
        <v>109</v>
      </c>
      <c r="C79" s="91" t="s">
        <v>368</v>
      </c>
      <c r="D79" s="91" t="s">
        <v>364</v>
      </c>
      <c r="E79" s="402" t="s">
        <v>110</v>
      </c>
      <c r="F79" s="403"/>
      <c r="G79" s="403"/>
      <c r="H79" s="403"/>
      <c r="I79" s="403"/>
      <c r="J79" s="403"/>
      <c r="K79" s="403"/>
      <c r="L79" s="92" t="s">
        <v>344</v>
      </c>
      <c r="M79" s="100">
        <f>L81</f>
        <v>31.36</v>
      </c>
      <c r="N79" s="93" t="s">
        <v>104</v>
      </c>
      <c r="O79" s="72" t="b">
        <f>IF(AND($N79="",$A79&lt;&gt;""),TRUE(),FALSE())</f>
        <v>0</v>
      </c>
      <c r="P79" s="72" t="b">
        <f>IF(AND($N79="",$C79&lt;&gt;""),TRUE(),FALSE())</f>
        <v>0</v>
      </c>
      <c r="Q79" s="72" t="b">
        <f>IF(AND($N79&lt;&gt;"",$B79&lt;&gt;""),TRUE(),FALSE())</f>
        <v>1</v>
      </c>
      <c r="R79" s="72" t="b">
        <f>IF(AND($N79="",$B79&lt;&gt;""),TRUE(),FALSE())</f>
        <v>0</v>
      </c>
      <c r="S79" s="72" t="b">
        <f>IF(OR(AND($N79="",$C79="",$A79=""),$B79="FOTOS/FIGURAS",$B79="SEM IMAGEM"),TRUE(),FALSE())</f>
        <v>0</v>
      </c>
      <c r="T79" s="72" t="s">
        <v>369</v>
      </c>
      <c r="U79" s="72"/>
      <c r="V79" s="72"/>
      <c r="W79" s="72"/>
      <c r="X79" s="72"/>
      <c r="Y79" s="72"/>
      <c r="Z79" s="72"/>
      <c r="AA79" s="1"/>
      <c r="AB79" s="1"/>
      <c r="AC79" s="1"/>
      <c r="AD79" s="1"/>
    </row>
    <row r="80" spans="1:30" ht="14.25" customHeight="1" x14ac:dyDescent="0.2">
      <c r="A80" s="72"/>
      <c r="B80" s="94" t="s">
        <v>346</v>
      </c>
      <c r="C80" s="84"/>
      <c r="D80" s="84"/>
      <c r="E80" s="84"/>
      <c r="F80" s="84"/>
      <c r="G80" s="84"/>
      <c r="H80" s="84"/>
      <c r="I80" s="84" t="s">
        <v>365</v>
      </c>
      <c r="J80" s="85" t="s">
        <v>366</v>
      </c>
      <c r="K80" s="85"/>
      <c r="L80" s="85" t="s">
        <v>347</v>
      </c>
      <c r="M80" s="86"/>
      <c r="N80" s="95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1"/>
      <c r="AB80" s="1"/>
      <c r="AC80" s="1"/>
      <c r="AD80" s="1"/>
    </row>
    <row r="81" spans="1:30" ht="14.25" customHeight="1" x14ac:dyDescent="0.2">
      <c r="A81" s="72"/>
      <c r="B81" s="106" t="s">
        <v>367</v>
      </c>
      <c r="C81" s="107"/>
      <c r="D81" s="108"/>
      <c r="E81" s="84"/>
      <c r="F81" s="84"/>
      <c r="G81" s="84"/>
      <c r="H81" s="84"/>
      <c r="I81" s="84">
        <v>400</v>
      </c>
      <c r="J81" s="110">
        <v>7.8399999999999997E-2</v>
      </c>
      <c r="K81" s="110"/>
      <c r="L81" s="109">
        <f>I81*J81</f>
        <v>31.36</v>
      </c>
      <c r="M81" s="86"/>
      <c r="N81" s="95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1"/>
      <c r="AB81" s="1"/>
      <c r="AC81" s="1"/>
      <c r="AD81" s="1"/>
    </row>
    <row r="82" spans="1:30" ht="14.25" customHeight="1" x14ac:dyDescent="0.2">
      <c r="A82" s="72"/>
      <c r="B82" s="398" t="s">
        <v>349</v>
      </c>
      <c r="C82" s="399"/>
      <c r="D82" s="399"/>
      <c r="E82" s="399"/>
      <c r="F82" s="399"/>
      <c r="G82" s="399"/>
      <c r="H82" s="399"/>
      <c r="I82" s="399"/>
      <c r="J82" s="400"/>
      <c r="K82" s="401" t="s">
        <v>350</v>
      </c>
      <c r="L82" s="399"/>
      <c r="M82" s="399"/>
      <c r="N82" s="400"/>
      <c r="O82" s="72" t="b">
        <f t="shared" ref="O82:O83" si="45">IF(AND($N82="",$A82&lt;&gt;""),TRUE(),FALSE())</f>
        <v>0</v>
      </c>
      <c r="P82" s="72" t="b">
        <f t="shared" ref="P82:P83" si="46">IF(AND($N82="",$C82&lt;&gt;""),TRUE(),FALSE())</f>
        <v>0</v>
      </c>
      <c r="Q82" s="72" t="b">
        <f t="shared" ref="Q82:Q83" si="47">IF(AND($N82&lt;&gt;"",$B82&lt;&gt;""),TRUE(),FALSE())</f>
        <v>0</v>
      </c>
      <c r="R82" s="72" t="b">
        <f t="shared" ref="R82:R83" si="48">IF(AND($N82="",$B82&lt;&gt;""),TRUE(),FALSE())</f>
        <v>1</v>
      </c>
      <c r="S82" s="72" t="b">
        <f t="shared" ref="S82:S83" si="49">IF(OR(AND($N82="",$C82="",$A82=""),$B82="FOTOS/FIGURAS",$B82="SEM IMAGEM"),TRUE(),FALSE())</f>
        <v>1</v>
      </c>
      <c r="T82" s="72"/>
      <c r="U82" s="72"/>
      <c r="V82" s="72"/>
      <c r="W82" s="72"/>
      <c r="X82" s="72"/>
      <c r="Y82" s="72"/>
      <c r="Z82" s="72"/>
      <c r="AA82" s="1"/>
      <c r="AB82" s="1"/>
      <c r="AC82" s="1"/>
      <c r="AD82" s="1"/>
    </row>
    <row r="83" spans="1:30" ht="14.25" customHeight="1" x14ac:dyDescent="0.2">
      <c r="A83" s="72"/>
      <c r="B83" s="396" t="s">
        <v>361</v>
      </c>
      <c r="C83" s="383"/>
      <c r="D83" s="384"/>
      <c r="E83" s="391" t="s">
        <v>361</v>
      </c>
      <c r="F83" s="383"/>
      <c r="G83" s="384"/>
      <c r="H83" s="396" t="s">
        <v>361</v>
      </c>
      <c r="I83" s="383"/>
      <c r="J83" s="384"/>
      <c r="K83" s="391"/>
      <c r="L83" s="383"/>
      <c r="M83" s="383"/>
      <c r="N83" s="384"/>
      <c r="O83" s="72" t="b">
        <f t="shared" si="45"/>
        <v>0</v>
      </c>
      <c r="P83" s="72" t="b">
        <f t="shared" si="46"/>
        <v>0</v>
      </c>
      <c r="Q83" s="72" t="b">
        <f t="shared" si="47"/>
        <v>0</v>
      </c>
      <c r="R83" s="72" t="b">
        <f t="shared" si="48"/>
        <v>1</v>
      </c>
      <c r="S83" s="72" t="b">
        <f t="shared" si="49"/>
        <v>1</v>
      </c>
      <c r="T83" s="72"/>
      <c r="U83" s="72"/>
      <c r="V83" s="72"/>
      <c r="W83" s="72"/>
      <c r="X83" s="72"/>
      <c r="Y83" s="72"/>
      <c r="Z83" s="72"/>
      <c r="AA83" s="1"/>
      <c r="AB83" s="1"/>
      <c r="AC83" s="1"/>
      <c r="AD83" s="1"/>
    </row>
    <row r="84" spans="1:30" ht="14.25" customHeight="1" x14ac:dyDescent="0.2">
      <c r="A84" s="72"/>
      <c r="B84" s="102"/>
      <c r="C84" s="102"/>
      <c r="D84" s="102"/>
      <c r="E84" s="103"/>
      <c r="F84" s="103"/>
      <c r="G84" s="103"/>
      <c r="H84" s="102"/>
      <c r="I84" s="102"/>
      <c r="J84" s="102"/>
      <c r="K84" s="103"/>
      <c r="L84" s="103"/>
      <c r="M84" s="103"/>
      <c r="N84" s="103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5"/>
      <c r="AB84" s="105"/>
      <c r="AC84" s="105"/>
      <c r="AD84" s="105"/>
    </row>
    <row r="85" spans="1:30" ht="14.25" customHeight="1" x14ac:dyDescent="0.2">
      <c r="A85" s="72"/>
      <c r="B85" s="90" t="s">
        <v>111</v>
      </c>
      <c r="C85" s="91" t="s">
        <v>371</v>
      </c>
      <c r="D85" s="91" t="s">
        <v>364</v>
      </c>
      <c r="E85" s="423" t="s">
        <v>112</v>
      </c>
      <c r="F85" s="383"/>
      <c r="G85" s="383"/>
      <c r="H85" s="383"/>
      <c r="I85" s="383"/>
      <c r="J85" s="383"/>
      <c r="K85" s="383"/>
      <c r="L85" s="92" t="s">
        <v>344</v>
      </c>
      <c r="M85" s="100">
        <f>L87</f>
        <v>28.400000000000002</v>
      </c>
      <c r="N85" s="93" t="s">
        <v>80</v>
      </c>
      <c r="O85" s="72" t="b">
        <f>IF(AND($N85="",$A85&lt;&gt;""),TRUE(),FALSE())</f>
        <v>0</v>
      </c>
      <c r="P85" s="72" t="b">
        <f>IF(AND($N85="",$C85&lt;&gt;""),TRUE(),FALSE())</f>
        <v>0</v>
      </c>
      <c r="Q85" s="72" t="b">
        <f>IF(AND($N85&lt;&gt;"",$B85&lt;&gt;""),TRUE(),FALSE())</f>
        <v>1</v>
      </c>
      <c r="R85" s="72" t="b">
        <f>IF(AND($N85="",$B85&lt;&gt;""),TRUE(),FALSE())</f>
        <v>0</v>
      </c>
      <c r="S85" s="72" t="b">
        <f>IF(OR(AND($N85="",$C85="",$A85=""),$B85="FOTOS/FIGURAS",$B85="SEM IMAGEM"),TRUE(),FALSE())</f>
        <v>0</v>
      </c>
      <c r="T85" s="72" t="s">
        <v>369</v>
      </c>
      <c r="U85" s="72"/>
      <c r="V85" s="72"/>
      <c r="W85" s="72"/>
      <c r="X85" s="72"/>
      <c r="Y85" s="72"/>
      <c r="Z85" s="72"/>
      <c r="AA85" s="1"/>
      <c r="AB85" s="1"/>
      <c r="AC85" s="1"/>
      <c r="AD85" s="1"/>
    </row>
    <row r="86" spans="1:30" ht="14.25" customHeight="1" x14ac:dyDescent="0.2">
      <c r="A86" s="72"/>
      <c r="B86" s="94" t="s">
        <v>346</v>
      </c>
      <c r="C86" s="111"/>
      <c r="D86" s="111"/>
      <c r="E86" s="111"/>
      <c r="F86" s="111"/>
      <c r="G86" s="111"/>
      <c r="H86" s="111"/>
      <c r="I86" s="111" t="s">
        <v>372</v>
      </c>
      <c r="J86" s="112" t="s">
        <v>366</v>
      </c>
      <c r="K86" s="112"/>
      <c r="L86" s="112" t="s">
        <v>347</v>
      </c>
      <c r="M86" s="113"/>
      <c r="N86" s="114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1"/>
      <c r="AB86" s="1"/>
      <c r="AC86" s="1"/>
      <c r="AD86" s="1"/>
    </row>
    <row r="87" spans="1:30" ht="14.25" customHeight="1" x14ac:dyDescent="0.2">
      <c r="A87" s="72"/>
      <c r="B87" s="106" t="s">
        <v>373</v>
      </c>
      <c r="C87" s="107"/>
      <c r="D87" s="108"/>
      <c r="E87" s="84"/>
      <c r="F87" s="84"/>
      <c r="G87" s="84"/>
      <c r="H87" s="84"/>
      <c r="I87" s="84">
        <v>1000</v>
      </c>
      <c r="J87" s="110">
        <v>2.8400000000000002E-2</v>
      </c>
      <c r="K87" s="110"/>
      <c r="L87" s="109">
        <f>I87*J87</f>
        <v>28.400000000000002</v>
      </c>
      <c r="M87" s="86"/>
      <c r="N87" s="95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1"/>
      <c r="AB87" s="1"/>
      <c r="AC87" s="1"/>
      <c r="AD87" s="1"/>
    </row>
    <row r="88" spans="1:30" ht="14.25" customHeight="1" x14ac:dyDescent="0.2">
      <c r="A88" s="72"/>
      <c r="B88" s="398" t="s">
        <v>349</v>
      </c>
      <c r="C88" s="399"/>
      <c r="D88" s="399"/>
      <c r="E88" s="399"/>
      <c r="F88" s="399"/>
      <c r="G88" s="399"/>
      <c r="H88" s="399"/>
      <c r="I88" s="399"/>
      <c r="J88" s="400"/>
      <c r="K88" s="401" t="s">
        <v>350</v>
      </c>
      <c r="L88" s="399"/>
      <c r="M88" s="399"/>
      <c r="N88" s="400"/>
      <c r="O88" s="72" t="b">
        <f t="shared" ref="O88:O89" si="50">IF(AND($N88="",$A88&lt;&gt;""),TRUE(),FALSE())</f>
        <v>0</v>
      </c>
      <c r="P88" s="72" t="b">
        <f t="shared" ref="P88:P89" si="51">IF(AND($N88="",$C88&lt;&gt;""),TRUE(),FALSE())</f>
        <v>0</v>
      </c>
      <c r="Q88" s="72" t="b">
        <f t="shared" ref="Q88:Q89" si="52">IF(AND($N88&lt;&gt;"",$B88&lt;&gt;""),TRUE(),FALSE())</f>
        <v>0</v>
      </c>
      <c r="R88" s="72" t="b">
        <f t="shared" ref="R88:R89" si="53">IF(AND($N88="",$B88&lt;&gt;""),TRUE(),FALSE())</f>
        <v>1</v>
      </c>
      <c r="S88" s="72" t="b">
        <f t="shared" ref="S88:S89" si="54">IF(OR(AND($N88="",$C88="",$A88=""),$B88="FOTOS/FIGURAS",$B88="SEM IMAGEM"),TRUE(),FALSE())</f>
        <v>1</v>
      </c>
      <c r="T88" s="72"/>
      <c r="U88" s="72"/>
      <c r="V88" s="72"/>
      <c r="W88" s="72"/>
      <c r="X88" s="72"/>
      <c r="Y88" s="72"/>
      <c r="Z88" s="72"/>
      <c r="AA88" s="1"/>
      <c r="AB88" s="1"/>
      <c r="AC88" s="1"/>
      <c r="AD88" s="1"/>
    </row>
    <row r="89" spans="1:30" ht="14.25" customHeight="1" x14ac:dyDescent="0.2">
      <c r="A89" s="72"/>
      <c r="B89" s="396" t="s">
        <v>361</v>
      </c>
      <c r="C89" s="383"/>
      <c r="D89" s="384"/>
      <c r="E89" s="391" t="s">
        <v>361</v>
      </c>
      <c r="F89" s="383"/>
      <c r="G89" s="384"/>
      <c r="H89" s="396" t="s">
        <v>361</v>
      </c>
      <c r="I89" s="383"/>
      <c r="J89" s="384"/>
      <c r="K89" s="391"/>
      <c r="L89" s="383"/>
      <c r="M89" s="383"/>
      <c r="N89" s="384"/>
      <c r="O89" s="72" t="b">
        <f t="shared" si="50"/>
        <v>0</v>
      </c>
      <c r="P89" s="72" t="b">
        <f t="shared" si="51"/>
        <v>0</v>
      </c>
      <c r="Q89" s="72" t="b">
        <f t="shared" si="52"/>
        <v>0</v>
      </c>
      <c r="R89" s="72" t="b">
        <f t="shared" si="53"/>
        <v>1</v>
      </c>
      <c r="S89" s="72" t="b">
        <f t="shared" si="54"/>
        <v>1</v>
      </c>
      <c r="T89" s="72"/>
      <c r="U89" s="72"/>
      <c r="V89" s="72"/>
      <c r="W89" s="72"/>
      <c r="X89" s="72"/>
      <c r="Y89" s="72"/>
      <c r="Z89" s="72"/>
      <c r="AA89" s="1"/>
      <c r="AB89" s="1"/>
      <c r="AC89" s="1"/>
      <c r="AD89" s="1"/>
    </row>
    <row r="90" spans="1:30" ht="14.25" customHeight="1" x14ac:dyDescent="0.2">
      <c r="A90" s="72"/>
      <c r="B90" s="75"/>
      <c r="C90" s="75"/>
      <c r="D90" s="75"/>
      <c r="E90" s="75"/>
      <c r="F90" s="75"/>
      <c r="G90" s="75"/>
      <c r="H90" s="75"/>
      <c r="I90" s="75"/>
      <c r="J90" s="75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1"/>
      <c r="AB90" s="1"/>
      <c r="AC90" s="1"/>
      <c r="AD90" s="1"/>
    </row>
    <row r="91" spans="1:30" ht="12.75" customHeight="1" x14ac:dyDescent="0.2">
      <c r="A91" s="72"/>
      <c r="B91" s="75"/>
      <c r="C91" s="75"/>
      <c r="D91" s="75"/>
      <c r="E91" s="82"/>
      <c r="F91" s="82"/>
      <c r="G91" s="82"/>
      <c r="H91" s="75"/>
      <c r="I91" s="75"/>
      <c r="J91" s="75"/>
      <c r="K91" s="82"/>
      <c r="L91" s="82"/>
      <c r="M91" s="82"/>
      <c r="N91" s="8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1"/>
      <c r="AB91" s="1"/>
      <c r="AC91" s="1"/>
      <c r="AD91" s="1"/>
    </row>
    <row r="92" spans="1:30" ht="14.25" customHeight="1" x14ac:dyDescent="0.2">
      <c r="A92" s="72"/>
      <c r="B92" s="398"/>
      <c r="C92" s="399"/>
      <c r="D92" s="399"/>
      <c r="E92" s="399"/>
      <c r="F92" s="399"/>
      <c r="G92" s="399"/>
      <c r="H92" s="399"/>
      <c r="I92" s="399"/>
      <c r="J92" s="400"/>
      <c r="K92" s="401"/>
      <c r="L92" s="399"/>
      <c r="M92" s="399"/>
      <c r="N92" s="400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1"/>
      <c r="AB92" s="1"/>
      <c r="AC92" s="1"/>
      <c r="AD92" s="1"/>
    </row>
    <row r="93" spans="1:30" ht="27" customHeight="1" x14ac:dyDescent="0.2">
      <c r="A93" s="72"/>
      <c r="B93" s="90" t="s">
        <v>116</v>
      </c>
      <c r="C93" s="91"/>
      <c r="D93" s="91"/>
      <c r="E93" s="402" t="s">
        <v>117</v>
      </c>
      <c r="F93" s="403"/>
      <c r="G93" s="403"/>
      <c r="H93" s="403"/>
      <c r="I93" s="403"/>
      <c r="J93" s="403"/>
      <c r="K93" s="403"/>
      <c r="L93" s="92" t="s">
        <v>344</v>
      </c>
      <c r="M93" s="100">
        <f>J95</f>
        <v>20</v>
      </c>
      <c r="N93" s="93" t="s">
        <v>80</v>
      </c>
      <c r="O93" s="72" t="b">
        <f>IF(AND($N93="",$A93&lt;&gt;""),TRUE(),FALSE())</f>
        <v>0</v>
      </c>
      <c r="P93" s="72" t="b">
        <f>IF(AND($N93="",$C93&lt;&gt;""),TRUE(),FALSE())</f>
        <v>0</v>
      </c>
      <c r="Q93" s="72" t="b">
        <f>IF(AND($N93&lt;&gt;"",$B93&lt;&gt;""),TRUE(),FALSE())</f>
        <v>1</v>
      </c>
      <c r="R93" s="72" t="b">
        <f>IF(AND($N93="",$B93&lt;&gt;""),TRUE(),FALSE())</f>
        <v>0</v>
      </c>
      <c r="S93" s="72" t="b">
        <f>IF(OR(AND($N93="",$C93="",$A93=""),$B93="FOTOS/FIGURAS",$B93="SEM IMAGEM"),TRUE(),FALSE())</f>
        <v>0</v>
      </c>
      <c r="T93" s="72" t="s">
        <v>357</v>
      </c>
      <c r="U93" s="72"/>
      <c r="V93" s="72"/>
      <c r="W93" s="72"/>
      <c r="X93" s="72"/>
      <c r="Y93" s="72"/>
      <c r="Z93" s="72"/>
      <c r="AA93" s="1"/>
      <c r="AB93" s="1"/>
      <c r="AC93" s="1"/>
      <c r="AD93" s="1"/>
    </row>
    <row r="94" spans="1:30" ht="12.75" customHeight="1" x14ac:dyDescent="0.2">
      <c r="A94" s="72"/>
      <c r="B94" s="94" t="s">
        <v>346</v>
      </c>
      <c r="C94" s="84"/>
      <c r="D94" s="84"/>
      <c r="E94" s="84"/>
      <c r="F94" s="84"/>
      <c r="G94" s="84"/>
      <c r="H94" s="84"/>
      <c r="I94" s="84"/>
      <c r="J94" s="85" t="s">
        <v>374</v>
      </c>
      <c r="K94" s="85"/>
      <c r="L94" s="85" t="s">
        <v>347</v>
      </c>
      <c r="M94" s="86"/>
      <c r="N94" s="95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1"/>
      <c r="AB94" s="1"/>
      <c r="AC94" s="1"/>
      <c r="AD94" s="1"/>
    </row>
    <row r="95" spans="1:30" ht="24.75" customHeight="1" x14ac:dyDescent="0.2">
      <c r="A95" s="72"/>
      <c r="B95" s="421" t="s">
        <v>375</v>
      </c>
      <c r="C95" s="420"/>
      <c r="D95" s="422" t="s">
        <v>376</v>
      </c>
      <c r="E95" s="384"/>
      <c r="F95" s="115" t="s">
        <v>87</v>
      </c>
      <c r="G95" s="84"/>
      <c r="H95" s="84"/>
      <c r="I95" s="84"/>
      <c r="J95" s="109">
        <f>SUM(F96)</f>
        <v>20</v>
      </c>
      <c r="K95" s="84"/>
      <c r="L95" s="109">
        <f>J95*K95</f>
        <v>0</v>
      </c>
      <c r="M95" s="86"/>
      <c r="N95" s="95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1"/>
      <c r="AB95" s="1"/>
      <c r="AC95" s="1"/>
      <c r="AD95" s="1"/>
    </row>
    <row r="96" spans="1:30" ht="24.75" customHeight="1" x14ac:dyDescent="0.2">
      <c r="A96" s="72"/>
      <c r="B96" s="116"/>
      <c r="C96" s="117"/>
      <c r="D96" s="422" t="s">
        <v>377</v>
      </c>
      <c r="E96" s="384"/>
      <c r="F96" s="115">
        <v>20</v>
      </c>
      <c r="G96" s="84"/>
      <c r="H96" s="84"/>
      <c r="I96" s="84"/>
      <c r="J96" s="109"/>
      <c r="K96" s="84"/>
      <c r="L96" s="109"/>
      <c r="M96" s="86"/>
      <c r="N96" s="95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1"/>
      <c r="AB96" s="1"/>
      <c r="AC96" s="1"/>
      <c r="AD96" s="1"/>
    </row>
    <row r="97" spans="1:30" ht="13.5" hidden="1" customHeight="1" x14ac:dyDescent="0.2">
      <c r="A97" s="72"/>
      <c r="B97" s="97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6"/>
      <c r="N97" s="95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1"/>
      <c r="AB97" s="1"/>
      <c r="AC97" s="1"/>
      <c r="AD97" s="1"/>
    </row>
    <row r="98" spans="1:30" ht="14.25" customHeight="1" x14ac:dyDescent="0.2">
      <c r="A98" s="72"/>
      <c r="B98" s="398" t="s">
        <v>349</v>
      </c>
      <c r="C98" s="399"/>
      <c r="D98" s="399"/>
      <c r="E98" s="399"/>
      <c r="F98" s="399"/>
      <c r="G98" s="399"/>
      <c r="H98" s="399"/>
      <c r="I98" s="399"/>
      <c r="J98" s="400"/>
      <c r="K98" s="401" t="s">
        <v>350</v>
      </c>
      <c r="L98" s="399"/>
      <c r="M98" s="399"/>
      <c r="N98" s="400"/>
      <c r="O98" s="72" t="b">
        <f t="shared" ref="O98:O99" si="55">IF(AND($N98="",$A98&lt;&gt;""),TRUE(),FALSE())</f>
        <v>0</v>
      </c>
      <c r="P98" s="72" t="b">
        <f t="shared" ref="P98:P99" si="56">IF(AND($N98="",$C98&lt;&gt;""),TRUE(),FALSE())</f>
        <v>0</v>
      </c>
      <c r="Q98" s="72" t="b">
        <f t="shared" ref="Q98:Q99" si="57">IF(AND($N98&lt;&gt;"",$B98&lt;&gt;""),TRUE(),FALSE())</f>
        <v>0</v>
      </c>
      <c r="R98" s="72" t="b">
        <f t="shared" ref="R98:R99" si="58">IF(AND($N98="",$B98&lt;&gt;""),TRUE(),FALSE())</f>
        <v>1</v>
      </c>
      <c r="S98" s="72" t="b">
        <f t="shared" ref="S98:S99" si="59">IF(OR(AND($N98="",$C98="",$A98=""),$B98="FOTOS/FIGURAS",$B98="SEM IMAGEM"),TRUE(),FALSE())</f>
        <v>1</v>
      </c>
      <c r="T98" s="72"/>
      <c r="U98" s="72"/>
      <c r="V98" s="72"/>
      <c r="W98" s="72"/>
      <c r="X98" s="72"/>
      <c r="Y98" s="72"/>
      <c r="Z98" s="72"/>
      <c r="AA98" s="1"/>
      <c r="AB98" s="1"/>
      <c r="AC98" s="1"/>
      <c r="AD98" s="1"/>
    </row>
    <row r="99" spans="1:30" ht="261.75" customHeight="1" x14ac:dyDescent="0.2">
      <c r="A99" s="72"/>
      <c r="B99" s="396" t="s">
        <v>361</v>
      </c>
      <c r="C99" s="383"/>
      <c r="D99" s="384"/>
      <c r="E99" s="391" t="s">
        <v>361</v>
      </c>
      <c r="F99" s="383"/>
      <c r="G99" s="384"/>
      <c r="H99" s="393" t="s">
        <v>361</v>
      </c>
      <c r="I99" s="383"/>
      <c r="J99" s="384"/>
      <c r="K99" s="391" t="s">
        <v>378</v>
      </c>
      <c r="L99" s="383"/>
      <c r="M99" s="383"/>
      <c r="N99" s="384"/>
      <c r="O99" s="72" t="b">
        <f t="shared" si="55"/>
        <v>0</v>
      </c>
      <c r="P99" s="72" t="b">
        <f t="shared" si="56"/>
        <v>0</v>
      </c>
      <c r="Q99" s="72" t="b">
        <f t="shared" si="57"/>
        <v>0</v>
      </c>
      <c r="R99" s="72" t="b">
        <f t="shared" si="58"/>
        <v>1</v>
      </c>
      <c r="S99" s="72" t="b">
        <f t="shared" si="59"/>
        <v>1</v>
      </c>
      <c r="T99" s="72"/>
      <c r="U99" s="72"/>
      <c r="V99" s="72"/>
      <c r="W99" s="72"/>
      <c r="X99" s="72"/>
      <c r="Y99" s="72"/>
      <c r="Z99" s="72"/>
      <c r="AA99" s="1"/>
      <c r="AB99" s="1"/>
      <c r="AC99" s="1"/>
      <c r="AD99" s="1"/>
    </row>
    <row r="100" spans="1:30" ht="14.25" customHeight="1" x14ac:dyDescent="0.2">
      <c r="A100" s="75"/>
      <c r="B100" s="75"/>
      <c r="C100" s="75"/>
      <c r="D100" s="75"/>
      <c r="E100" s="72"/>
      <c r="F100" s="72"/>
      <c r="G100" s="72"/>
      <c r="H100" s="72"/>
      <c r="I100" s="72"/>
      <c r="J100" s="72"/>
      <c r="K100" s="72"/>
      <c r="L100" s="72"/>
      <c r="M100" s="73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1"/>
      <c r="AB100" s="1"/>
      <c r="AC100" s="1"/>
      <c r="AD100" s="1"/>
    </row>
    <row r="101" spans="1:30" ht="14.25" customHeight="1" x14ac:dyDescent="0.2">
      <c r="A101" s="72"/>
      <c r="B101" s="75"/>
      <c r="C101" s="75"/>
      <c r="D101" s="75"/>
      <c r="E101" s="82"/>
      <c r="F101" s="82"/>
      <c r="G101" s="82"/>
      <c r="H101" s="75"/>
      <c r="I101" s="75"/>
      <c r="J101" s="75"/>
      <c r="K101" s="82"/>
      <c r="L101" s="82"/>
      <c r="M101" s="82"/>
      <c r="N101" s="82"/>
      <c r="O101" s="72"/>
      <c r="P101" s="72"/>
      <c r="Q101" s="72"/>
      <c r="R101" s="72"/>
      <c r="S101" s="72"/>
      <c r="T101" s="72"/>
      <c r="U101" s="412"/>
      <c r="V101" s="407"/>
      <c r="W101" s="407"/>
      <c r="X101" s="407"/>
      <c r="Y101" s="407"/>
      <c r="Z101" s="407"/>
      <c r="AA101" s="407"/>
      <c r="AB101" s="407"/>
      <c r="AC101" s="407"/>
      <c r="AD101" s="407"/>
    </row>
    <row r="102" spans="1:30" ht="14.25" customHeight="1" x14ac:dyDescent="0.2">
      <c r="A102" s="74" t="s">
        <v>379</v>
      </c>
      <c r="B102" s="418" t="s">
        <v>128</v>
      </c>
      <c r="C102" s="419"/>
      <c r="D102" s="419"/>
      <c r="E102" s="419"/>
      <c r="F102" s="419"/>
      <c r="G102" s="419"/>
      <c r="H102" s="419"/>
      <c r="I102" s="419"/>
      <c r="J102" s="419"/>
      <c r="K102" s="419"/>
      <c r="L102" s="419"/>
      <c r="M102" s="419"/>
      <c r="N102" s="420"/>
      <c r="O102" s="72" t="b">
        <f>IF(AND($N102="",$A102&lt;&gt;""),TRUE(),FALSE())</f>
        <v>1</v>
      </c>
      <c r="P102" s="72" t="b">
        <f>IF(AND($N102="",$C102&lt;&gt;""),TRUE(),FALSE())</f>
        <v>0</v>
      </c>
      <c r="Q102" s="72" t="b">
        <f>IF(AND($N102&lt;&gt;"",$B102&lt;&gt;""),TRUE(),FALSE())</f>
        <v>0</v>
      </c>
      <c r="R102" s="72" t="b">
        <f>IF(AND($N102="",$B102&lt;&gt;""),TRUE(),FALSE())</f>
        <v>1</v>
      </c>
      <c r="S102" s="72" t="b">
        <f>IF(OR(AND($N102="",$C102="",$A102=""),$B102="FOTOS/FIGURAS",$B102="SEM IMAGEM"),TRUE(),FALSE())</f>
        <v>0</v>
      </c>
      <c r="T102" s="72"/>
      <c r="U102" s="407"/>
      <c r="V102" s="407"/>
      <c r="W102" s="407"/>
      <c r="X102" s="407"/>
      <c r="Y102" s="407"/>
      <c r="Z102" s="407"/>
      <c r="AA102" s="407"/>
      <c r="AB102" s="407"/>
      <c r="AC102" s="407"/>
      <c r="AD102" s="407"/>
    </row>
    <row r="103" spans="1:30" ht="14.25" customHeight="1" x14ac:dyDescent="0.2">
      <c r="A103" s="102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407"/>
      <c r="V103" s="407"/>
      <c r="W103" s="407"/>
      <c r="X103" s="407"/>
      <c r="Y103" s="407"/>
      <c r="Z103" s="407"/>
      <c r="AA103" s="407"/>
      <c r="AB103" s="407"/>
      <c r="AC103" s="407"/>
      <c r="AD103" s="407"/>
    </row>
    <row r="104" spans="1:30" ht="14.25" customHeight="1" x14ac:dyDescent="0.2">
      <c r="A104" s="72"/>
      <c r="B104" s="118" t="s">
        <v>129</v>
      </c>
      <c r="C104" s="414" t="s">
        <v>130</v>
      </c>
      <c r="D104" s="415"/>
      <c r="E104" s="415"/>
      <c r="F104" s="415"/>
      <c r="G104" s="415"/>
      <c r="H104" s="415"/>
      <c r="I104" s="415"/>
      <c r="J104" s="415"/>
      <c r="K104" s="415"/>
      <c r="L104" s="415"/>
      <c r="M104" s="415"/>
      <c r="N104" s="415"/>
      <c r="O104" s="72" t="b">
        <f>IF(AND($N104="",$A104&lt;&gt;""),TRUE(),FALSE())</f>
        <v>0</v>
      </c>
      <c r="P104" s="72" t="b">
        <f>IF(AND($N104="",$C104&lt;&gt;""),TRUE(),FALSE())</f>
        <v>1</v>
      </c>
      <c r="Q104" s="72" t="b">
        <f>IF(AND($N104&lt;&gt;"",$B104&lt;&gt;""),TRUE(),FALSE())</f>
        <v>0</v>
      </c>
      <c r="R104" s="72" t="b">
        <f>IF(AND($N104="",$B104&lt;&gt;""),TRUE(),FALSE())</f>
        <v>1</v>
      </c>
      <c r="S104" s="72" t="b">
        <f>IF(OR(AND($N104="",$C104="",$A104=""),$B104="FOTOS/FIGURAS",$B104="SEM IMAGEM"),TRUE(),FALSE())</f>
        <v>0</v>
      </c>
      <c r="T104" s="72"/>
      <c r="U104" s="407"/>
      <c r="V104" s="407"/>
      <c r="W104" s="407"/>
      <c r="X104" s="407"/>
      <c r="Y104" s="407"/>
      <c r="Z104" s="407"/>
      <c r="AA104" s="407"/>
      <c r="AB104" s="407"/>
      <c r="AC104" s="407"/>
      <c r="AD104" s="407"/>
    </row>
    <row r="105" spans="1:30" ht="14.25" customHeight="1" x14ac:dyDescent="0.2">
      <c r="A105" s="102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407"/>
      <c r="V105" s="407"/>
      <c r="W105" s="407"/>
      <c r="X105" s="407"/>
      <c r="Y105" s="407"/>
      <c r="Z105" s="407"/>
      <c r="AA105" s="407"/>
      <c r="AB105" s="407"/>
      <c r="AC105" s="407"/>
      <c r="AD105" s="407"/>
    </row>
    <row r="106" spans="1:30" ht="12.75" customHeight="1" x14ac:dyDescent="0.2">
      <c r="A106" s="72"/>
      <c r="B106" s="119" t="s">
        <v>137</v>
      </c>
      <c r="C106" s="82"/>
      <c r="D106" s="82"/>
      <c r="E106" s="406" t="s">
        <v>138</v>
      </c>
      <c r="F106" s="407"/>
      <c r="G106" s="407"/>
      <c r="H106" s="407"/>
      <c r="I106" s="407"/>
      <c r="J106" s="407"/>
      <c r="K106" s="407"/>
      <c r="L106" s="72" t="s">
        <v>344</v>
      </c>
      <c r="M106" s="73">
        <f>SUM(H108:H110)</f>
        <v>174.56</v>
      </c>
      <c r="N106" s="72" t="s">
        <v>80</v>
      </c>
      <c r="O106" s="72" t="b">
        <f>IF(AND($N106="",$A106&lt;&gt;""),TRUE(),FALSE())</f>
        <v>0</v>
      </c>
      <c r="P106" s="72" t="b">
        <f>IF(AND($N106="",$C106&lt;&gt;""),TRUE(),FALSE())</f>
        <v>0</v>
      </c>
      <c r="Q106" s="72" t="b">
        <f>IF(AND($N106&lt;&gt;"",$B106&lt;&gt;""),TRUE(),FALSE())</f>
        <v>1</v>
      </c>
      <c r="R106" s="72" t="b">
        <f>IF(AND($N106="",$B106&lt;&gt;""),TRUE(),FALSE())</f>
        <v>0</v>
      </c>
      <c r="S106" s="72" t="b">
        <f>IF(OR(AND($N106="",$C106="",$A106=""),$B106="FOTOS/FIGURAS",$B106="SEM IMAGEM"),TRUE(),FALSE())</f>
        <v>0</v>
      </c>
      <c r="T106" s="72" t="s">
        <v>369</v>
      </c>
      <c r="U106" s="407"/>
      <c r="V106" s="407"/>
      <c r="W106" s="407"/>
      <c r="X106" s="407"/>
      <c r="Y106" s="407"/>
      <c r="Z106" s="407"/>
      <c r="AA106" s="407"/>
      <c r="AB106" s="407"/>
      <c r="AC106" s="407"/>
      <c r="AD106" s="407"/>
    </row>
    <row r="107" spans="1:30" ht="12.75" customHeight="1" x14ac:dyDescent="0.2">
      <c r="A107" s="72"/>
      <c r="B107" s="382" t="s">
        <v>380</v>
      </c>
      <c r="C107" s="383"/>
      <c r="D107" s="384"/>
      <c r="E107" s="385" t="s">
        <v>381</v>
      </c>
      <c r="F107" s="384"/>
      <c r="G107" s="120" t="s">
        <v>382</v>
      </c>
      <c r="H107" s="120" t="s">
        <v>383</v>
      </c>
      <c r="I107" s="109"/>
      <c r="J107" s="109"/>
      <c r="K107" s="121" t="s">
        <v>384</v>
      </c>
      <c r="L107" s="122">
        <v>9.5299999999999994</v>
      </c>
      <c r="M107" s="123" t="s">
        <v>80</v>
      </c>
      <c r="N107" s="84"/>
      <c r="O107" s="72"/>
      <c r="P107" s="72"/>
      <c r="Q107" s="72"/>
      <c r="R107" s="72"/>
      <c r="S107" s="72"/>
      <c r="T107" s="72"/>
      <c r="U107" s="407"/>
      <c r="V107" s="407"/>
      <c r="W107" s="407"/>
      <c r="X107" s="407"/>
      <c r="Y107" s="407"/>
      <c r="Z107" s="407"/>
      <c r="AA107" s="407"/>
      <c r="AB107" s="407"/>
      <c r="AC107" s="407"/>
      <c r="AD107" s="407"/>
    </row>
    <row r="108" spans="1:30" ht="30.75" customHeight="1" x14ac:dyDescent="0.2">
      <c r="A108" s="1"/>
      <c r="B108" s="411" t="s">
        <v>385</v>
      </c>
      <c r="C108" s="383"/>
      <c r="D108" s="384"/>
      <c r="E108" s="416">
        <v>36.31</v>
      </c>
      <c r="F108" s="384"/>
      <c r="G108" s="124">
        <v>3</v>
      </c>
      <c r="H108" s="125">
        <f t="shared" ref="H108:H110" si="60">E108*G108</f>
        <v>108.93</v>
      </c>
      <c r="I108" s="126"/>
      <c r="J108" s="126"/>
      <c r="K108" s="121" t="s">
        <v>386</v>
      </c>
      <c r="L108" s="122">
        <v>174.56</v>
      </c>
      <c r="M108" s="123" t="s">
        <v>80</v>
      </c>
      <c r="N108" s="108"/>
      <c r="O108" s="1"/>
      <c r="P108" s="1"/>
      <c r="Q108" s="1"/>
      <c r="R108" s="1"/>
      <c r="S108" s="1"/>
      <c r="T108" s="1"/>
      <c r="U108" s="407"/>
      <c r="V108" s="407"/>
      <c r="W108" s="407"/>
      <c r="X108" s="407"/>
      <c r="Y108" s="407"/>
      <c r="Z108" s="407"/>
      <c r="AA108" s="407"/>
      <c r="AB108" s="407"/>
      <c r="AC108" s="407"/>
      <c r="AD108" s="407"/>
    </row>
    <row r="109" spans="1:30" ht="30.75" customHeight="1" x14ac:dyDescent="0.2">
      <c r="A109" s="1"/>
      <c r="B109" s="411" t="s">
        <v>387</v>
      </c>
      <c r="C109" s="383"/>
      <c r="D109" s="384"/>
      <c r="E109" s="413">
        <v>12.15</v>
      </c>
      <c r="F109" s="384"/>
      <c r="G109" s="124">
        <v>3</v>
      </c>
      <c r="H109" s="125">
        <f t="shared" si="60"/>
        <v>36.450000000000003</v>
      </c>
      <c r="I109" s="126"/>
      <c r="J109" s="126"/>
      <c r="K109" s="121" t="s">
        <v>381</v>
      </c>
      <c r="L109" s="122">
        <f>L108-L107</f>
        <v>165.03</v>
      </c>
      <c r="M109" s="123" t="s">
        <v>80</v>
      </c>
      <c r="N109" s="108"/>
      <c r="O109" s="1"/>
      <c r="P109" s="1"/>
      <c r="Q109" s="1"/>
      <c r="R109" s="1"/>
      <c r="S109" s="1"/>
      <c r="T109" s="1"/>
      <c r="U109" s="407"/>
      <c r="V109" s="407"/>
      <c r="W109" s="407"/>
      <c r="X109" s="407"/>
      <c r="Y109" s="407"/>
      <c r="Z109" s="407"/>
      <c r="AA109" s="407"/>
      <c r="AB109" s="407"/>
      <c r="AC109" s="407"/>
      <c r="AD109" s="407"/>
    </row>
    <row r="110" spans="1:30" ht="30.75" customHeight="1" x14ac:dyDescent="0.2">
      <c r="A110" s="1"/>
      <c r="B110" s="411" t="s">
        <v>388</v>
      </c>
      <c r="C110" s="383"/>
      <c r="D110" s="384"/>
      <c r="E110" s="413">
        <v>29.18</v>
      </c>
      <c r="F110" s="384"/>
      <c r="G110" s="124">
        <v>1</v>
      </c>
      <c r="H110" s="125">
        <f t="shared" si="60"/>
        <v>29.18</v>
      </c>
      <c r="I110" s="126"/>
      <c r="J110" s="126"/>
      <c r="K110" s="121" t="s">
        <v>389</v>
      </c>
      <c r="L110" s="417">
        <f>L109*'10ª MEDIÇÃO'!AF46</f>
        <v>26645.7438</v>
      </c>
      <c r="M110" s="384"/>
      <c r="N110" s="108"/>
      <c r="O110" s="1"/>
      <c r="P110" s="1"/>
      <c r="Q110" s="1"/>
      <c r="R110" s="1"/>
      <c r="S110" s="1"/>
      <c r="T110" s="1"/>
      <c r="U110" s="407"/>
      <c r="V110" s="407"/>
      <c r="W110" s="407"/>
      <c r="X110" s="407"/>
      <c r="Y110" s="407"/>
      <c r="Z110" s="407"/>
      <c r="AA110" s="407"/>
      <c r="AB110" s="407"/>
      <c r="AC110" s="407"/>
      <c r="AD110" s="407"/>
    </row>
    <row r="111" spans="1:30" ht="14.25" customHeight="1" x14ac:dyDescent="0.2">
      <c r="A111" s="72"/>
      <c r="B111" s="396" t="s">
        <v>349</v>
      </c>
      <c r="C111" s="383"/>
      <c r="D111" s="383"/>
      <c r="E111" s="383"/>
      <c r="F111" s="383"/>
      <c r="G111" s="383"/>
      <c r="H111" s="383"/>
      <c r="I111" s="383"/>
      <c r="J111" s="384"/>
      <c r="K111" s="396" t="s">
        <v>350</v>
      </c>
      <c r="L111" s="383"/>
      <c r="M111" s="383"/>
      <c r="N111" s="384"/>
      <c r="O111" s="72" t="b">
        <f t="shared" ref="O111:O112" si="61">IF(AND($N111="",$A111&lt;&gt;""),TRUE(),FALSE())</f>
        <v>0</v>
      </c>
      <c r="P111" s="72" t="b">
        <f t="shared" ref="P111:P112" si="62">IF(AND($N111="",$C111&lt;&gt;""),TRUE(),FALSE())</f>
        <v>0</v>
      </c>
      <c r="Q111" s="72" t="b">
        <f t="shared" ref="Q111:Q112" si="63">IF(AND($N111&lt;&gt;"",$B111&lt;&gt;""),TRUE(),FALSE())</f>
        <v>0</v>
      </c>
      <c r="R111" s="72" t="b">
        <f t="shared" ref="R111:R112" si="64">IF(AND($N111="",$B111&lt;&gt;""),TRUE(),FALSE())</f>
        <v>1</v>
      </c>
      <c r="S111" s="72" t="b">
        <f t="shared" ref="S111:S112" si="65">IF(OR(AND($N111="",$C111="",$A111=""),$B111="FOTOS/FIGURAS",$B111="SEM IMAGEM"),TRUE(),FALSE())</f>
        <v>1</v>
      </c>
      <c r="T111" s="72"/>
      <c r="U111" s="407"/>
      <c r="V111" s="407"/>
      <c r="W111" s="407"/>
      <c r="X111" s="407"/>
      <c r="Y111" s="407"/>
      <c r="Z111" s="407"/>
      <c r="AA111" s="407"/>
      <c r="AB111" s="407"/>
      <c r="AC111" s="407"/>
      <c r="AD111" s="407"/>
    </row>
    <row r="112" spans="1:30" ht="235.5" customHeight="1" x14ac:dyDescent="0.2">
      <c r="A112" s="72"/>
      <c r="B112" s="396" t="s">
        <v>361</v>
      </c>
      <c r="C112" s="383"/>
      <c r="D112" s="384"/>
      <c r="E112" s="396" t="s">
        <v>361</v>
      </c>
      <c r="F112" s="383"/>
      <c r="G112" s="384"/>
      <c r="H112" s="396" t="s">
        <v>361</v>
      </c>
      <c r="I112" s="383"/>
      <c r="J112" s="384"/>
      <c r="K112" s="396" t="s">
        <v>390</v>
      </c>
      <c r="L112" s="383"/>
      <c r="M112" s="383"/>
      <c r="N112" s="384"/>
      <c r="O112" s="72" t="b">
        <f t="shared" si="61"/>
        <v>0</v>
      </c>
      <c r="P112" s="72" t="b">
        <f t="shared" si="62"/>
        <v>0</v>
      </c>
      <c r="Q112" s="72" t="b">
        <f t="shared" si="63"/>
        <v>0</v>
      </c>
      <c r="R112" s="72" t="b">
        <f t="shared" si="64"/>
        <v>1</v>
      </c>
      <c r="S112" s="72" t="b">
        <f t="shared" si="65"/>
        <v>1</v>
      </c>
      <c r="T112" s="72"/>
      <c r="U112" s="72"/>
      <c r="V112" s="127"/>
      <c r="W112" s="72"/>
      <c r="X112" s="72"/>
      <c r="Y112" s="72"/>
      <c r="Z112" s="72"/>
      <c r="AA112" s="1"/>
      <c r="AB112" s="1"/>
      <c r="AC112" s="1"/>
      <c r="AD112" s="1"/>
    </row>
    <row r="113" spans="1:30" ht="14.25" customHeight="1" x14ac:dyDescent="0.2">
      <c r="A113" s="102"/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5"/>
      <c r="AB113" s="105"/>
      <c r="AC113" s="105"/>
      <c r="AD113" s="105"/>
    </row>
    <row r="114" spans="1:30" ht="14.25" customHeight="1" x14ac:dyDescent="0.2">
      <c r="A114" s="72"/>
      <c r="B114" s="118" t="s">
        <v>135</v>
      </c>
      <c r="C114" s="414" t="s">
        <v>136</v>
      </c>
      <c r="D114" s="415"/>
      <c r="E114" s="415"/>
      <c r="F114" s="415"/>
      <c r="G114" s="415"/>
      <c r="H114" s="415"/>
      <c r="I114" s="415"/>
      <c r="J114" s="415"/>
      <c r="K114" s="415"/>
      <c r="L114" s="415"/>
      <c r="M114" s="415"/>
      <c r="N114" s="415"/>
      <c r="O114" s="72" t="b">
        <f>IF(AND($N114="",$A114&lt;&gt;""),TRUE(),FALSE())</f>
        <v>0</v>
      </c>
      <c r="P114" s="72" t="b">
        <f>IF(AND($N114="",$C114&lt;&gt;""),TRUE(),FALSE())</f>
        <v>1</v>
      </c>
      <c r="Q114" s="72" t="b">
        <f>IF(AND($N114&lt;&gt;"",$B114&lt;&gt;""),TRUE(),FALSE())</f>
        <v>0</v>
      </c>
      <c r="R114" s="72" t="b">
        <f>IF(AND($N114="",$B114&lt;&gt;""),TRUE(),FALSE())</f>
        <v>1</v>
      </c>
      <c r="S114" s="72" t="b">
        <f>IF(OR(AND($N114="",$C114="",$A114=""),$B114="FOTOS/FIGURAS",$B114="SEM IMAGEM"),TRUE(),FALSE())</f>
        <v>0</v>
      </c>
      <c r="T114" s="72"/>
      <c r="U114" s="72"/>
      <c r="V114" s="72"/>
      <c r="W114" s="72"/>
      <c r="X114" s="72"/>
      <c r="Y114" s="72"/>
      <c r="Z114" s="72"/>
      <c r="AA114" s="1"/>
      <c r="AB114" s="1"/>
      <c r="AC114" s="1"/>
      <c r="AD114" s="1"/>
    </row>
    <row r="115" spans="1:30" ht="14.25" customHeight="1" x14ac:dyDescent="0.2">
      <c r="A115" s="72"/>
      <c r="B115" s="396"/>
      <c r="C115" s="383"/>
      <c r="D115" s="383"/>
      <c r="E115" s="383"/>
      <c r="F115" s="383"/>
      <c r="G115" s="383"/>
      <c r="H115" s="383"/>
      <c r="I115" s="383"/>
      <c r="J115" s="384"/>
      <c r="K115" s="397"/>
      <c r="L115" s="383"/>
      <c r="M115" s="383"/>
      <c r="N115" s="384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1"/>
      <c r="AB115" s="1"/>
      <c r="AC115" s="1"/>
      <c r="AD115" s="1"/>
    </row>
    <row r="116" spans="1:30" ht="12.75" customHeight="1" x14ac:dyDescent="0.2">
      <c r="A116" s="72"/>
      <c r="B116" s="119" t="s">
        <v>139</v>
      </c>
      <c r="C116" s="82">
        <v>10570</v>
      </c>
      <c r="D116" s="82" t="s">
        <v>354</v>
      </c>
      <c r="E116" s="406" t="s">
        <v>391</v>
      </c>
      <c r="F116" s="407"/>
      <c r="G116" s="407"/>
      <c r="H116" s="407"/>
      <c r="I116" s="407"/>
      <c r="J116" s="407"/>
      <c r="K116" s="407"/>
      <c r="L116" s="72" t="s">
        <v>344</v>
      </c>
      <c r="M116" s="73">
        <f>SUM(H118:H119)</f>
        <v>977.99999999999977</v>
      </c>
      <c r="N116" s="72" t="s">
        <v>80</v>
      </c>
      <c r="O116" s="72" t="b">
        <f>IF(AND($N116="",$A116&lt;&gt;""),TRUE(),FALSE())</f>
        <v>0</v>
      </c>
      <c r="P116" s="72" t="b">
        <f>IF(AND($N116="",$C116&lt;&gt;""),TRUE(),FALSE())</f>
        <v>0</v>
      </c>
      <c r="Q116" s="72" t="b">
        <f>IF(AND($N116&lt;&gt;"",$B116&lt;&gt;""),TRUE(),FALSE())</f>
        <v>1</v>
      </c>
      <c r="R116" s="72" t="b">
        <f>IF(AND($N116="",$B116&lt;&gt;""),TRUE(),FALSE())</f>
        <v>0</v>
      </c>
      <c r="S116" s="72" t="b">
        <f>IF(OR(AND($N116="",$C116="",$A116=""),$B116="FOTOS/FIGURAS",$B116="SEM IMAGEM"),TRUE(),FALSE())</f>
        <v>0</v>
      </c>
      <c r="T116" s="72" t="s">
        <v>369</v>
      </c>
      <c r="U116" s="73"/>
      <c r="V116" s="72"/>
      <c r="W116" s="72"/>
      <c r="X116" s="72"/>
      <c r="Y116" s="72"/>
      <c r="Z116" s="72"/>
      <c r="AA116" s="1"/>
      <c r="AB116" s="1"/>
      <c r="AC116" s="1"/>
      <c r="AD116" s="1"/>
    </row>
    <row r="117" spans="1:30" ht="15" customHeight="1" x14ac:dyDescent="0.2">
      <c r="A117" s="72"/>
      <c r="B117" s="382" t="s">
        <v>380</v>
      </c>
      <c r="C117" s="383"/>
      <c r="D117" s="384"/>
      <c r="E117" s="120" t="s">
        <v>392</v>
      </c>
      <c r="F117" s="120" t="s">
        <v>393</v>
      </c>
      <c r="G117" s="120" t="s">
        <v>394</v>
      </c>
      <c r="H117" s="120" t="s">
        <v>383</v>
      </c>
      <c r="I117" s="109"/>
      <c r="J117" s="109"/>
      <c r="K117" s="109"/>
      <c r="L117" s="128"/>
      <c r="M117" s="86"/>
      <c r="N117" s="84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1"/>
      <c r="AB117" s="1"/>
      <c r="AC117" s="1"/>
      <c r="AD117" s="1"/>
    </row>
    <row r="118" spans="1:30" ht="12.75" customHeight="1" x14ac:dyDescent="0.2">
      <c r="A118" s="72"/>
      <c r="B118" s="411" t="s">
        <v>395</v>
      </c>
      <c r="C118" s="383"/>
      <c r="D118" s="384"/>
      <c r="E118" s="129">
        <f>2.7+13.16+3.22+2.7+3.22</f>
        <v>24.999999999999996</v>
      </c>
      <c r="F118" s="129">
        <v>39.119999999999997</v>
      </c>
      <c r="G118" s="129">
        <v>1</v>
      </c>
      <c r="H118" s="129">
        <f>E118*F118*G118</f>
        <v>977.99999999999977</v>
      </c>
      <c r="I118" s="109"/>
      <c r="J118" s="109"/>
      <c r="K118" s="109"/>
      <c r="L118" s="109"/>
      <c r="M118" s="86"/>
      <c r="N118" s="84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1"/>
      <c r="AB118" s="1"/>
      <c r="AC118" s="1"/>
      <c r="AD118" s="1"/>
    </row>
    <row r="119" spans="1:30" ht="9" customHeight="1" x14ac:dyDescent="0.2">
      <c r="A119" s="1"/>
      <c r="B119" s="386"/>
      <c r="C119" s="383"/>
      <c r="D119" s="384"/>
      <c r="E119" s="125"/>
      <c r="F119" s="125"/>
      <c r="G119" s="125"/>
      <c r="H119" s="125"/>
      <c r="I119" s="126"/>
      <c r="J119" s="126"/>
      <c r="K119" s="126"/>
      <c r="L119" s="126"/>
      <c r="M119" s="130"/>
      <c r="N119" s="108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4.25" customHeight="1" x14ac:dyDescent="0.2">
      <c r="A120" s="72"/>
      <c r="B120" s="396" t="s">
        <v>349</v>
      </c>
      <c r="C120" s="383"/>
      <c r="D120" s="383"/>
      <c r="E120" s="383"/>
      <c r="F120" s="383"/>
      <c r="G120" s="383"/>
      <c r="H120" s="383"/>
      <c r="I120" s="383"/>
      <c r="J120" s="384"/>
      <c r="K120" s="397" t="s">
        <v>350</v>
      </c>
      <c r="L120" s="383"/>
      <c r="M120" s="383"/>
      <c r="N120" s="384"/>
      <c r="O120" s="72" t="b">
        <f t="shared" ref="O120:O121" si="66">IF(AND($N120="",$A120&lt;&gt;""),TRUE(),FALSE())</f>
        <v>0</v>
      </c>
      <c r="P120" s="72" t="b">
        <f t="shared" ref="P120:P121" si="67">IF(AND($N120="",$C120&lt;&gt;""),TRUE(),FALSE())</f>
        <v>0</v>
      </c>
      <c r="Q120" s="72" t="b">
        <f t="shared" ref="Q120:Q121" si="68">IF(AND($N120&lt;&gt;"",$B120&lt;&gt;""),TRUE(),FALSE())</f>
        <v>0</v>
      </c>
      <c r="R120" s="72" t="b">
        <f t="shared" ref="R120:R121" si="69">IF(AND($N120="",$B120&lt;&gt;""),TRUE(),FALSE())</f>
        <v>1</v>
      </c>
      <c r="S120" s="72" t="b">
        <f t="shared" ref="S120:S121" si="70">IF(OR(AND($N120="",$C120="",$A120=""),$B120="FOTOS/FIGURAS",$B120="SEM IMAGEM"),TRUE(),FALSE())</f>
        <v>1</v>
      </c>
      <c r="T120" s="72"/>
      <c r="U120" s="72"/>
      <c r="V120" s="72"/>
      <c r="W120" s="72"/>
      <c r="X120" s="72"/>
      <c r="Y120" s="72"/>
      <c r="Z120" s="72"/>
      <c r="AA120" s="1"/>
      <c r="AB120" s="1"/>
      <c r="AC120" s="1"/>
      <c r="AD120" s="1"/>
    </row>
    <row r="121" spans="1:30" ht="235.5" customHeight="1" x14ac:dyDescent="0.2">
      <c r="A121" s="72"/>
      <c r="B121" s="396" t="s">
        <v>361</v>
      </c>
      <c r="C121" s="383"/>
      <c r="D121" s="384"/>
      <c r="E121" s="391" t="s">
        <v>361</v>
      </c>
      <c r="F121" s="383"/>
      <c r="G121" s="384"/>
      <c r="H121" s="393" t="s">
        <v>361</v>
      </c>
      <c r="I121" s="383"/>
      <c r="J121" s="384"/>
      <c r="K121" s="391" t="s">
        <v>396</v>
      </c>
      <c r="L121" s="383"/>
      <c r="M121" s="383"/>
      <c r="N121" s="384"/>
      <c r="O121" s="72" t="b">
        <f t="shared" si="66"/>
        <v>0</v>
      </c>
      <c r="P121" s="72" t="b">
        <f t="shared" si="67"/>
        <v>0</v>
      </c>
      <c r="Q121" s="72" t="b">
        <f t="shared" si="68"/>
        <v>0</v>
      </c>
      <c r="R121" s="72" t="b">
        <f t="shared" si="69"/>
        <v>1</v>
      </c>
      <c r="S121" s="72" t="b">
        <f t="shared" si="70"/>
        <v>1</v>
      </c>
      <c r="T121" s="72"/>
      <c r="U121" s="82"/>
      <c r="V121" s="72"/>
      <c r="W121" s="72"/>
      <c r="X121" s="72"/>
      <c r="Y121" s="72"/>
      <c r="Z121" s="72"/>
      <c r="AA121" s="1"/>
      <c r="AB121" s="1"/>
      <c r="AC121" s="1"/>
      <c r="AD121" s="1"/>
    </row>
    <row r="122" spans="1:30" ht="14.25" customHeight="1" x14ac:dyDescent="0.2">
      <c r="A122" s="72"/>
      <c r="B122" s="408"/>
      <c r="C122" s="403"/>
      <c r="D122" s="403"/>
      <c r="E122" s="403"/>
      <c r="F122" s="403"/>
      <c r="G122" s="403"/>
      <c r="H122" s="403"/>
      <c r="I122" s="403"/>
      <c r="J122" s="409"/>
      <c r="K122" s="410"/>
      <c r="L122" s="403"/>
      <c r="M122" s="403"/>
      <c r="N122" s="409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1"/>
      <c r="AB122" s="1"/>
      <c r="AC122" s="1"/>
      <c r="AD122" s="1"/>
    </row>
    <row r="123" spans="1:30" ht="14.25" customHeight="1" x14ac:dyDescent="0.2">
      <c r="A123" s="72"/>
      <c r="B123" s="75"/>
      <c r="C123" s="75"/>
      <c r="D123" s="75"/>
      <c r="E123" s="75"/>
      <c r="F123" s="75"/>
      <c r="G123" s="75"/>
      <c r="H123" s="75"/>
      <c r="I123" s="75"/>
      <c r="J123" s="75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1"/>
      <c r="AB123" s="1"/>
      <c r="AC123" s="1"/>
      <c r="AD123" s="1"/>
    </row>
    <row r="124" spans="1:30" ht="12.75" customHeight="1" x14ac:dyDescent="0.2">
      <c r="A124" s="72"/>
      <c r="B124" s="119" t="s">
        <v>141</v>
      </c>
      <c r="C124" s="82"/>
      <c r="D124" s="82"/>
      <c r="E124" s="406" t="s">
        <v>142</v>
      </c>
      <c r="F124" s="407"/>
      <c r="G124" s="407"/>
      <c r="H124" s="407"/>
      <c r="I124" s="407"/>
      <c r="J124" s="407"/>
      <c r="K124" s="407"/>
      <c r="L124" s="72" t="s">
        <v>344</v>
      </c>
      <c r="M124" s="73">
        <f>SUM(H126:H127)</f>
        <v>83.52000000000001</v>
      </c>
      <c r="N124" s="72" t="s">
        <v>115</v>
      </c>
      <c r="O124" s="72" t="b">
        <f>IF(AND($N124="",$A124&lt;&gt;""),TRUE(),FALSE())</f>
        <v>0</v>
      </c>
      <c r="P124" s="72" t="b">
        <f>IF(AND($N124="",$C124&lt;&gt;""),TRUE(),FALSE())</f>
        <v>0</v>
      </c>
      <c r="Q124" s="72" t="b">
        <f>IF(AND($N124&lt;&gt;"",$B124&lt;&gt;""),TRUE(),FALSE())</f>
        <v>1</v>
      </c>
      <c r="R124" s="72" t="b">
        <f>IF(AND($N124="",$B124&lt;&gt;""),TRUE(),FALSE())</f>
        <v>0</v>
      </c>
      <c r="S124" s="72" t="b">
        <f>IF(OR(AND($N124="",$C124="",$A124=""),$B124="FOTOS/FIGURAS",$B124="SEM IMAGEM"),TRUE(),FALSE())</f>
        <v>0</v>
      </c>
      <c r="T124" s="72" t="s">
        <v>369</v>
      </c>
      <c r="U124" s="72"/>
      <c r="V124" s="72"/>
      <c r="W124" s="72"/>
      <c r="X124" s="72"/>
      <c r="Y124" s="72"/>
      <c r="Z124" s="72"/>
      <c r="AA124" s="1"/>
      <c r="AB124" s="1"/>
      <c r="AC124" s="1"/>
      <c r="AD124" s="1"/>
    </row>
    <row r="125" spans="1:30" ht="15" customHeight="1" x14ac:dyDescent="0.2">
      <c r="A125" s="72"/>
      <c r="B125" s="382" t="s">
        <v>380</v>
      </c>
      <c r="C125" s="383"/>
      <c r="D125" s="384"/>
      <c r="E125" s="120" t="s">
        <v>392</v>
      </c>
      <c r="F125" s="385" t="s">
        <v>397</v>
      </c>
      <c r="G125" s="384"/>
      <c r="H125" s="120" t="s">
        <v>383</v>
      </c>
      <c r="I125" s="109"/>
      <c r="J125" s="109"/>
      <c r="K125" s="109"/>
      <c r="L125" s="128"/>
      <c r="M125" s="86"/>
      <c r="N125" s="84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1"/>
      <c r="AB125" s="1"/>
      <c r="AC125" s="1"/>
      <c r="AD125" s="1"/>
    </row>
    <row r="126" spans="1:30" ht="30.75" customHeight="1" x14ac:dyDescent="0.2">
      <c r="A126" s="1"/>
      <c r="B126" s="386" t="s">
        <v>398</v>
      </c>
      <c r="C126" s="383"/>
      <c r="D126" s="384"/>
      <c r="E126" s="125">
        <f>2.7+2.7+13.16</f>
        <v>18.560000000000002</v>
      </c>
      <c r="F126" s="387">
        <v>4.5</v>
      </c>
      <c r="G126" s="384"/>
      <c r="H126" s="125">
        <f>E126*F126</f>
        <v>83.52000000000001</v>
      </c>
      <c r="I126" s="126"/>
      <c r="J126" s="126"/>
      <c r="K126" s="126"/>
      <c r="L126" s="126"/>
      <c r="M126" s="130"/>
      <c r="N126" s="108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30.75" customHeight="1" x14ac:dyDescent="0.2">
      <c r="A127" s="1"/>
      <c r="B127" s="386"/>
      <c r="C127" s="383"/>
      <c r="D127" s="384"/>
      <c r="E127" s="125"/>
      <c r="F127" s="404"/>
      <c r="G127" s="384"/>
      <c r="H127" s="125"/>
      <c r="I127" s="126"/>
      <c r="J127" s="126"/>
      <c r="K127" s="126"/>
      <c r="L127" s="126"/>
      <c r="M127" s="130"/>
      <c r="N127" s="108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4.25" customHeight="1" x14ac:dyDescent="0.2">
      <c r="A128" s="72"/>
      <c r="B128" s="391" t="s">
        <v>349</v>
      </c>
      <c r="C128" s="383"/>
      <c r="D128" s="383"/>
      <c r="E128" s="383"/>
      <c r="F128" s="383"/>
      <c r="G128" s="383"/>
      <c r="H128" s="383"/>
      <c r="I128" s="383"/>
      <c r="J128" s="384"/>
      <c r="K128" s="397" t="s">
        <v>350</v>
      </c>
      <c r="L128" s="383"/>
      <c r="M128" s="383"/>
      <c r="N128" s="384"/>
      <c r="O128" s="72" t="b">
        <f t="shared" ref="O128:O129" si="71">IF(AND($N128="",$A128&lt;&gt;""),TRUE(),FALSE())</f>
        <v>0</v>
      </c>
      <c r="P128" s="72" t="b">
        <f t="shared" ref="P128:P129" si="72">IF(AND($N128="",$C128&lt;&gt;""),TRUE(),FALSE())</f>
        <v>0</v>
      </c>
      <c r="Q128" s="72" t="b">
        <f t="shared" ref="Q128:Q129" si="73">IF(AND($N128&lt;&gt;"",$B128&lt;&gt;""),TRUE(),FALSE())</f>
        <v>0</v>
      </c>
      <c r="R128" s="72" t="b">
        <f t="shared" ref="R128:R129" si="74">IF(AND($N128="",$B128&lt;&gt;""),TRUE(),FALSE())</f>
        <v>1</v>
      </c>
      <c r="S128" s="72" t="b">
        <f t="shared" ref="S128:S129" si="75">IF(OR(AND($N128="",$C128="",$A128=""),$B128="FOTOS/FIGURAS",$B128="SEM IMAGEM"),TRUE(),FALSE())</f>
        <v>1</v>
      </c>
      <c r="T128" s="72"/>
      <c r="U128" s="72"/>
      <c r="V128" s="72"/>
      <c r="W128" s="72"/>
      <c r="X128" s="72"/>
      <c r="Y128" s="72"/>
      <c r="Z128" s="72"/>
      <c r="AA128" s="1"/>
      <c r="AB128" s="1"/>
      <c r="AC128" s="1"/>
      <c r="AD128" s="1"/>
    </row>
    <row r="129" spans="1:30" ht="235.5" customHeight="1" x14ac:dyDescent="0.2">
      <c r="A129" s="72"/>
      <c r="B129" s="391" t="s">
        <v>361</v>
      </c>
      <c r="C129" s="383"/>
      <c r="D129" s="383"/>
      <c r="E129" s="405" t="s">
        <v>361</v>
      </c>
      <c r="F129" s="383"/>
      <c r="G129" s="383"/>
      <c r="H129" s="405" t="s">
        <v>361</v>
      </c>
      <c r="I129" s="383"/>
      <c r="J129" s="384"/>
      <c r="K129" s="391" t="s">
        <v>396</v>
      </c>
      <c r="L129" s="383"/>
      <c r="M129" s="383"/>
      <c r="N129" s="384"/>
      <c r="O129" s="72" t="b">
        <f t="shared" si="71"/>
        <v>0</v>
      </c>
      <c r="P129" s="72" t="b">
        <f t="shared" si="72"/>
        <v>0</v>
      </c>
      <c r="Q129" s="72" t="b">
        <f t="shared" si="73"/>
        <v>0</v>
      </c>
      <c r="R129" s="72" t="b">
        <f t="shared" si="74"/>
        <v>1</v>
      </c>
      <c r="S129" s="72" t="b">
        <f t="shared" si="75"/>
        <v>1</v>
      </c>
      <c r="T129" s="72"/>
      <c r="U129" s="72"/>
      <c r="V129" s="72"/>
      <c r="W129" s="72"/>
      <c r="X129" s="72"/>
      <c r="Y129" s="72"/>
      <c r="Z129" s="72"/>
      <c r="AA129" s="1"/>
      <c r="AB129" s="1"/>
      <c r="AC129" s="1"/>
      <c r="AD129" s="1"/>
    </row>
    <row r="130" spans="1:30" ht="14.25" customHeight="1" x14ac:dyDescent="0.2">
      <c r="A130" s="72"/>
      <c r="B130" s="75"/>
      <c r="C130" s="75"/>
      <c r="D130" s="75"/>
      <c r="E130" s="75"/>
      <c r="F130" s="75"/>
      <c r="G130" s="75"/>
      <c r="H130" s="75"/>
      <c r="I130" s="75"/>
      <c r="J130" s="75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1"/>
      <c r="AB130" s="1"/>
      <c r="AC130" s="1"/>
      <c r="AD130" s="1"/>
    </row>
    <row r="131" spans="1:30" ht="14.25" customHeight="1" x14ac:dyDescent="0.2">
      <c r="A131" s="72"/>
      <c r="B131" s="75"/>
      <c r="C131" s="75"/>
      <c r="D131" s="75"/>
      <c r="E131" s="75"/>
      <c r="F131" s="75"/>
      <c r="G131" s="75"/>
      <c r="H131" s="75"/>
      <c r="I131" s="75"/>
      <c r="J131" s="75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1"/>
      <c r="AB131" s="1"/>
      <c r="AC131" s="1"/>
      <c r="AD131" s="1"/>
    </row>
    <row r="132" spans="1:30" ht="12.75" customHeight="1" x14ac:dyDescent="0.2">
      <c r="A132" s="72"/>
      <c r="B132" s="119" t="s">
        <v>143</v>
      </c>
      <c r="C132" s="82"/>
      <c r="D132" s="82"/>
      <c r="E132" s="406" t="s">
        <v>144</v>
      </c>
      <c r="F132" s="407"/>
      <c r="G132" s="407"/>
      <c r="H132" s="407"/>
      <c r="I132" s="407"/>
      <c r="J132" s="407"/>
      <c r="K132" s="407"/>
      <c r="L132" s="72" t="s">
        <v>344</v>
      </c>
      <c r="M132" s="73">
        <f>SUM(H134)</f>
        <v>83.52000000000001</v>
      </c>
      <c r="N132" s="72" t="s">
        <v>115</v>
      </c>
      <c r="O132" s="72" t="b">
        <f>IF(AND($N132="",$A132&lt;&gt;""),TRUE(),FALSE())</f>
        <v>0</v>
      </c>
      <c r="P132" s="72" t="b">
        <f>IF(AND($N132="",$C132&lt;&gt;""),TRUE(),FALSE())</f>
        <v>0</v>
      </c>
      <c r="Q132" s="72" t="b">
        <f>IF(AND($N132&lt;&gt;"",$B132&lt;&gt;""),TRUE(),FALSE())</f>
        <v>1</v>
      </c>
      <c r="R132" s="72" t="b">
        <f>IF(AND($N132="",$B132&lt;&gt;""),TRUE(),FALSE())</f>
        <v>0</v>
      </c>
      <c r="S132" s="72" t="b">
        <f>IF(OR(AND($N132="",$C132="",$A132=""),$B132="FOTOS/FIGURAS",$B132="SEM IMAGEM"),TRUE(),FALSE())</f>
        <v>0</v>
      </c>
      <c r="T132" s="72" t="s">
        <v>369</v>
      </c>
      <c r="U132" s="72"/>
      <c r="V132" s="72"/>
      <c r="W132" s="72"/>
      <c r="X132" s="72"/>
      <c r="Y132" s="72"/>
      <c r="Z132" s="72"/>
      <c r="AA132" s="1"/>
      <c r="AB132" s="1"/>
      <c r="AC132" s="1"/>
      <c r="AD132" s="1"/>
    </row>
    <row r="133" spans="1:30" ht="15" customHeight="1" x14ac:dyDescent="0.2">
      <c r="A133" s="72"/>
      <c r="B133" s="382" t="s">
        <v>380</v>
      </c>
      <c r="C133" s="383"/>
      <c r="D133" s="384"/>
      <c r="E133" s="120" t="s">
        <v>392</v>
      </c>
      <c r="F133" s="385" t="s">
        <v>397</v>
      </c>
      <c r="G133" s="384"/>
      <c r="H133" s="120" t="s">
        <v>383</v>
      </c>
      <c r="I133" s="109"/>
      <c r="J133" s="109"/>
      <c r="K133" s="109"/>
      <c r="L133" s="128"/>
      <c r="M133" s="86"/>
      <c r="N133" s="84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1"/>
      <c r="AB133" s="1"/>
      <c r="AC133" s="1"/>
      <c r="AD133" s="1"/>
    </row>
    <row r="134" spans="1:30" ht="30.75" customHeight="1" x14ac:dyDescent="0.2">
      <c r="A134" s="1"/>
      <c r="B134" s="386" t="s">
        <v>398</v>
      </c>
      <c r="C134" s="383"/>
      <c r="D134" s="384"/>
      <c r="E134" s="125">
        <f>2.7+2.7+13.16</f>
        <v>18.560000000000002</v>
      </c>
      <c r="F134" s="387">
        <v>4.5</v>
      </c>
      <c r="G134" s="384"/>
      <c r="H134" s="125">
        <f>E134*F134</f>
        <v>83.52000000000001</v>
      </c>
      <c r="I134" s="126"/>
      <c r="J134" s="126"/>
      <c r="K134" s="126"/>
      <c r="L134" s="126"/>
      <c r="M134" s="130"/>
      <c r="N134" s="108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4.25" customHeight="1" x14ac:dyDescent="0.2">
      <c r="A135" s="72"/>
      <c r="B135" s="391" t="s">
        <v>349</v>
      </c>
      <c r="C135" s="383"/>
      <c r="D135" s="383"/>
      <c r="E135" s="383"/>
      <c r="F135" s="383"/>
      <c r="G135" s="383"/>
      <c r="H135" s="383"/>
      <c r="I135" s="383"/>
      <c r="J135" s="384"/>
      <c r="K135" s="397" t="s">
        <v>350</v>
      </c>
      <c r="L135" s="383"/>
      <c r="M135" s="383"/>
      <c r="N135" s="384"/>
      <c r="O135" s="72" t="b">
        <f t="shared" ref="O135:O136" si="76">IF(AND($N135="",$A135&lt;&gt;""),TRUE(),FALSE())</f>
        <v>0</v>
      </c>
      <c r="P135" s="72" t="b">
        <f t="shared" ref="P135:P136" si="77">IF(AND($N135="",$C135&lt;&gt;""),TRUE(),FALSE())</f>
        <v>0</v>
      </c>
      <c r="Q135" s="72" t="b">
        <f t="shared" ref="Q135:Q136" si="78">IF(AND($N135&lt;&gt;"",$B135&lt;&gt;""),TRUE(),FALSE())</f>
        <v>0</v>
      </c>
      <c r="R135" s="72" t="b">
        <f t="shared" ref="R135:R136" si="79">IF(AND($N135="",$B135&lt;&gt;""),TRUE(),FALSE())</f>
        <v>1</v>
      </c>
      <c r="S135" s="72" t="b">
        <f t="shared" ref="S135:S136" si="80">IF(OR(AND($N135="",$C135="",$A135=""),$B135="FOTOS/FIGURAS",$B135="SEM IMAGEM"),TRUE(),FALSE())</f>
        <v>1</v>
      </c>
      <c r="T135" s="72"/>
      <c r="U135" s="72"/>
      <c r="V135" s="72"/>
      <c r="W135" s="72"/>
      <c r="X135" s="72"/>
      <c r="Y135" s="72"/>
      <c r="Z135" s="72"/>
      <c r="AA135" s="1"/>
      <c r="AB135" s="1"/>
      <c r="AC135" s="1"/>
      <c r="AD135" s="1"/>
    </row>
    <row r="136" spans="1:30" ht="235.5" customHeight="1" x14ac:dyDescent="0.2">
      <c r="A136" s="72"/>
      <c r="B136" s="391" t="s">
        <v>361</v>
      </c>
      <c r="C136" s="383"/>
      <c r="D136" s="383"/>
      <c r="E136" s="405" t="s">
        <v>361</v>
      </c>
      <c r="F136" s="383"/>
      <c r="G136" s="383"/>
      <c r="H136" s="405" t="s">
        <v>361</v>
      </c>
      <c r="I136" s="383"/>
      <c r="J136" s="384"/>
      <c r="K136" s="391" t="s">
        <v>396</v>
      </c>
      <c r="L136" s="383"/>
      <c r="M136" s="383"/>
      <c r="N136" s="384"/>
      <c r="O136" s="72" t="b">
        <f t="shared" si="76"/>
        <v>0</v>
      </c>
      <c r="P136" s="72" t="b">
        <f t="shared" si="77"/>
        <v>0</v>
      </c>
      <c r="Q136" s="72" t="b">
        <f t="shared" si="78"/>
        <v>0</v>
      </c>
      <c r="R136" s="72" t="b">
        <f t="shared" si="79"/>
        <v>1</v>
      </c>
      <c r="S136" s="72" t="b">
        <f t="shared" si="80"/>
        <v>1</v>
      </c>
      <c r="T136" s="72"/>
      <c r="U136" s="72"/>
      <c r="V136" s="72"/>
      <c r="W136" s="72"/>
      <c r="X136" s="72"/>
      <c r="Y136" s="72"/>
      <c r="Z136" s="72"/>
      <c r="AA136" s="1"/>
      <c r="AB136" s="1"/>
      <c r="AC136" s="1"/>
      <c r="AD136" s="1"/>
    </row>
    <row r="137" spans="1:30" ht="14.25" customHeight="1" x14ac:dyDescent="0.2">
      <c r="A137" s="72"/>
      <c r="B137" s="75"/>
      <c r="C137" s="75"/>
      <c r="D137" s="75"/>
      <c r="E137" s="75"/>
      <c r="F137" s="75"/>
      <c r="G137" s="75"/>
      <c r="H137" s="75"/>
      <c r="I137" s="75"/>
      <c r="J137" s="75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1"/>
      <c r="AB137" s="1"/>
      <c r="AC137" s="1"/>
      <c r="AD137" s="1"/>
    </row>
    <row r="138" spans="1:30" ht="14.25" customHeight="1" x14ac:dyDescent="0.2">
      <c r="A138" s="72"/>
      <c r="B138" s="75"/>
      <c r="C138" s="75"/>
      <c r="D138" s="75"/>
      <c r="E138" s="75"/>
      <c r="F138" s="75"/>
      <c r="G138" s="75"/>
      <c r="H138" s="75"/>
      <c r="I138" s="75"/>
      <c r="J138" s="75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1"/>
      <c r="AB138" s="1"/>
      <c r="AC138" s="1"/>
      <c r="AD138" s="1"/>
    </row>
    <row r="139" spans="1:30" ht="14.25" customHeight="1" x14ac:dyDescent="0.2">
      <c r="A139" s="72"/>
      <c r="B139" s="75"/>
      <c r="C139" s="75"/>
      <c r="D139" s="75"/>
      <c r="E139" s="75"/>
      <c r="F139" s="75"/>
      <c r="G139" s="75"/>
      <c r="H139" s="75"/>
      <c r="I139" s="75"/>
      <c r="J139" s="75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1"/>
      <c r="AB139" s="1"/>
      <c r="AC139" s="1"/>
      <c r="AD139" s="1"/>
    </row>
    <row r="140" spans="1:30" ht="12.75" customHeight="1" x14ac:dyDescent="0.2">
      <c r="A140" s="72"/>
      <c r="B140" s="119" t="s">
        <v>147</v>
      </c>
      <c r="C140" s="82">
        <v>7730</v>
      </c>
      <c r="D140" s="82" t="s">
        <v>354</v>
      </c>
      <c r="E140" s="406" t="s">
        <v>148</v>
      </c>
      <c r="F140" s="407"/>
      <c r="G140" s="407"/>
      <c r="H140" s="407"/>
      <c r="I140" s="407"/>
      <c r="J140" s="407"/>
      <c r="K140" s="407"/>
      <c r="L140" s="72" t="s">
        <v>344</v>
      </c>
      <c r="M140" s="73">
        <f>SUM(H142:H144)</f>
        <v>1233.0623999999998</v>
      </c>
      <c r="N140" s="72" t="s">
        <v>80</v>
      </c>
      <c r="O140" s="72" t="b">
        <f>IF(AND($N140="",$A140&lt;&gt;""),TRUE(),FALSE())</f>
        <v>0</v>
      </c>
      <c r="P140" s="72" t="b">
        <f>IF(AND($N140="",$C140&lt;&gt;""),TRUE(),FALSE())</f>
        <v>0</v>
      </c>
      <c r="Q140" s="72" t="b">
        <f>IF(AND($N140&lt;&gt;"",$B140&lt;&gt;""),TRUE(),FALSE())</f>
        <v>1</v>
      </c>
      <c r="R140" s="72" t="b">
        <f>IF(AND($N140="",$B140&lt;&gt;""),TRUE(),FALSE())</f>
        <v>0</v>
      </c>
      <c r="S140" s="72" t="b">
        <f>IF(OR(AND($N140="",$C140="",$A140=""),$B140="FOTOS/FIGURAS",$B140="SEM IMAGEM"),TRUE(),FALSE())</f>
        <v>0</v>
      </c>
      <c r="T140" s="72" t="s">
        <v>369</v>
      </c>
      <c r="U140" s="72"/>
      <c r="V140" s="72"/>
      <c r="W140" s="72"/>
      <c r="X140" s="72"/>
      <c r="Y140" s="72"/>
      <c r="Z140" s="72"/>
      <c r="AA140" s="1"/>
      <c r="AB140" s="1"/>
      <c r="AC140" s="1"/>
      <c r="AD140" s="1"/>
    </row>
    <row r="141" spans="1:30" ht="15" customHeight="1" x14ac:dyDescent="0.2">
      <c r="A141" s="72"/>
      <c r="B141" s="382" t="s">
        <v>380</v>
      </c>
      <c r="C141" s="383"/>
      <c r="D141" s="384"/>
      <c r="E141" s="120" t="s">
        <v>392</v>
      </c>
      <c r="F141" s="120" t="s">
        <v>393</v>
      </c>
      <c r="G141" s="120" t="s">
        <v>394</v>
      </c>
      <c r="H141" s="120" t="s">
        <v>383</v>
      </c>
      <c r="I141" s="109"/>
      <c r="J141" s="109"/>
      <c r="K141" s="109"/>
      <c r="L141" s="128"/>
      <c r="M141" s="86"/>
      <c r="N141" s="84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1"/>
      <c r="AB141" s="1"/>
      <c r="AC141" s="1"/>
      <c r="AD141" s="1"/>
    </row>
    <row r="142" spans="1:30" ht="30.75" customHeight="1" x14ac:dyDescent="0.2">
      <c r="A142" s="1"/>
      <c r="B142" s="386" t="s">
        <v>395</v>
      </c>
      <c r="C142" s="383"/>
      <c r="D142" s="384"/>
      <c r="E142" s="125">
        <f>3.22+2.7+3.22+2.7+13.16</f>
        <v>25</v>
      </c>
      <c r="F142" s="125">
        <v>39.119999999999997</v>
      </c>
      <c r="G142" s="125">
        <v>1</v>
      </c>
      <c r="H142" s="125">
        <f t="shared" ref="H142:H144" si="81">E142*F142*G142</f>
        <v>977.99999999999989</v>
      </c>
      <c r="I142" s="126"/>
      <c r="J142" s="126"/>
      <c r="K142" s="126"/>
      <c r="L142" s="126"/>
      <c r="M142" s="130"/>
      <c r="N142" s="108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30.75" customHeight="1" x14ac:dyDescent="0.2">
      <c r="A143" s="1"/>
      <c r="B143" s="411" t="s">
        <v>399</v>
      </c>
      <c r="C143" s="383"/>
      <c r="D143" s="384"/>
      <c r="E143" s="131">
        <f>3.22+2.7</f>
        <v>5.92</v>
      </c>
      <c r="F143" s="131">
        <v>39.119999999999997</v>
      </c>
      <c r="G143" s="131">
        <v>1</v>
      </c>
      <c r="H143" s="131">
        <f t="shared" si="81"/>
        <v>231.59039999999999</v>
      </c>
      <c r="I143" s="126"/>
      <c r="J143" s="126"/>
      <c r="K143" s="126"/>
      <c r="L143" s="126"/>
      <c r="M143" s="130"/>
      <c r="N143" s="108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30.75" customHeight="1" x14ac:dyDescent="0.2">
      <c r="A144" s="1"/>
      <c r="B144" s="411" t="s">
        <v>400</v>
      </c>
      <c r="C144" s="383"/>
      <c r="D144" s="384"/>
      <c r="E144" s="131">
        <v>0.6</v>
      </c>
      <c r="F144" s="131">
        <v>39.119999999999997</v>
      </c>
      <c r="G144" s="131">
        <v>1</v>
      </c>
      <c r="H144" s="131">
        <f t="shared" si="81"/>
        <v>23.471999999999998</v>
      </c>
      <c r="I144" s="126"/>
      <c r="J144" s="126"/>
      <c r="K144" s="126"/>
      <c r="L144" s="126"/>
      <c r="M144" s="130"/>
      <c r="N144" s="108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4.25" customHeight="1" x14ac:dyDescent="0.2">
      <c r="A145" s="72"/>
      <c r="B145" s="391" t="s">
        <v>349</v>
      </c>
      <c r="C145" s="383"/>
      <c r="D145" s="383"/>
      <c r="E145" s="383"/>
      <c r="F145" s="383"/>
      <c r="G145" s="383"/>
      <c r="H145" s="383"/>
      <c r="I145" s="383"/>
      <c r="J145" s="384"/>
      <c r="K145" s="397" t="s">
        <v>350</v>
      </c>
      <c r="L145" s="383"/>
      <c r="M145" s="383"/>
      <c r="N145" s="384"/>
      <c r="O145" s="72" t="b">
        <f t="shared" ref="O145:O146" si="82">IF(AND($N145="",$A145&lt;&gt;""),TRUE(),FALSE())</f>
        <v>0</v>
      </c>
      <c r="P145" s="72" t="b">
        <f t="shared" ref="P145:P146" si="83">IF(AND($N145="",$C145&lt;&gt;""),TRUE(),FALSE())</f>
        <v>0</v>
      </c>
      <c r="Q145" s="72" t="b">
        <f t="shared" ref="Q145:Q146" si="84">IF(AND($N145&lt;&gt;"",$B145&lt;&gt;""),TRUE(),FALSE())</f>
        <v>0</v>
      </c>
      <c r="R145" s="72" t="b">
        <f t="shared" ref="R145:R146" si="85">IF(AND($N145="",$B145&lt;&gt;""),TRUE(),FALSE())</f>
        <v>1</v>
      </c>
      <c r="S145" s="72" t="b">
        <f t="shared" ref="S145:S146" si="86">IF(OR(AND($N145="",$C145="",$A145=""),$B145="FOTOS/FIGURAS",$B145="SEM IMAGEM"),TRUE(),FALSE())</f>
        <v>1</v>
      </c>
      <c r="T145" s="72"/>
      <c r="U145" s="72"/>
      <c r="V145" s="72"/>
      <c r="W145" s="72"/>
      <c r="X145" s="72"/>
      <c r="Y145" s="72"/>
      <c r="Z145" s="72"/>
      <c r="AA145" s="1"/>
      <c r="AB145" s="1"/>
      <c r="AC145" s="1"/>
      <c r="AD145" s="1"/>
    </row>
    <row r="146" spans="1:30" ht="235.5" customHeight="1" x14ac:dyDescent="0.2">
      <c r="A146" s="72"/>
      <c r="B146" s="391" t="s">
        <v>361</v>
      </c>
      <c r="C146" s="383"/>
      <c r="D146" s="383"/>
      <c r="E146" s="442" t="s">
        <v>361</v>
      </c>
      <c r="F146" s="383"/>
      <c r="G146" s="392"/>
      <c r="H146" s="393" t="s">
        <v>361</v>
      </c>
      <c r="I146" s="383"/>
      <c r="J146" s="384"/>
      <c r="K146" s="391" t="s">
        <v>401</v>
      </c>
      <c r="L146" s="383"/>
      <c r="M146" s="383"/>
      <c r="N146" s="384"/>
      <c r="O146" s="72" t="b">
        <f t="shared" si="82"/>
        <v>0</v>
      </c>
      <c r="P146" s="72" t="b">
        <f t="shared" si="83"/>
        <v>0</v>
      </c>
      <c r="Q146" s="72" t="b">
        <f t="shared" si="84"/>
        <v>0</v>
      </c>
      <c r="R146" s="72" t="b">
        <f t="shared" si="85"/>
        <v>1</v>
      </c>
      <c r="S146" s="72" t="b">
        <f t="shared" si="86"/>
        <v>1</v>
      </c>
      <c r="T146" s="72"/>
      <c r="U146" s="72"/>
      <c r="V146" s="72"/>
      <c r="W146" s="72"/>
      <c r="X146" s="72"/>
      <c r="Y146" s="72"/>
      <c r="Z146" s="72"/>
      <c r="AA146" s="1"/>
      <c r="AB146" s="1"/>
      <c r="AC146" s="1"/>
      <c r="AD146" s="1"/>
    </row>
    <row r="147" spans="1:30" ht="14.25" customHeight="1" x14ac:dyDescent="0.2">
      <c r="A147" s="72"/>
      <c r="B147" s="396"/>
      <c r="C147" s="383"/>
      <c r="D147" s="383"/>
      <c r="E147" s="383"/>
      <c r="F147" s="383"/>
      <c r="G147" s="383"/>
      <c r="H147" s="383"/>
      <c r="I147" s="383"/>
      <c r="J147" s="384"/>
      <c r="K147" s="397"/>
      <c r="L147" s="383"/>
      <c r="M147" s="383"/>
      <c r="N147" s="384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1"/>
      <c r="AB147" s="1"/>
      <c r="AC147" s="1"/>
      <c r="AD147" s="1"/>
    </row>
    <row r="148" spans="1:30" ht="12.75" customHeight="1" x14ac:dyDescent="0.2">
      <c r="A148" s="72"/>
      <c r="B148" s="119" t="s">
        <v>149</v>
      </c>
      <c r="C148" s="82" t="s">
        <v>402</v>
      </c>
      <c r="D148" s="82" t="s">
        <v>343</v>
      </c>
      <c r="E148" s="402" t="s">
        <v>150</v>
      </c>
      <c r="F148" s="403"/>
      <c r="G148" s="403"/>
      <c r="H148" s="403"/>
      <c r="I148" s="403"/>
      <c r="J148" s="403"/>
      <c r="K148" s="403"/>
      <c r="L148" s="72" t="s">
        <v>344</v>
      </c>
      <c r="M148" s="73">
        <f>SUM(H150:H155)</f>
        <v>737.02079999999989</v>
      </c>
      <c r="N148" s="72" t="s">
        <v>80</v>
      </c>
      <c r="O148" s="72" t="b">
        <f>IF(AND($N148="",$A148&lt;&gt;""),TRUE(),FALSE())</f>
        <v>0</v>
      </c>
      <c r="P148" s="72" t="b">
        <f>IF(AND($N148="",$C148&lt;&gt;""),TRUE(),FALSE())</f>
        <v>0</v>
      </c>
      <c r="Q148" s="72" t="b">
        <f>IF(AND($N148&lt;&gt;"",$B148&lt;&gt;""),TRUE(),FALSE())</f>
        <v>1</v>
      </c>
      <c r="R148" s="72" t="b">
        <f>IF(AND($N148="",$B148&lt;&gt;""),TRUE(),FALSE())</f>
        <v>0</v>
      </c>
      <c r="S148" s="72" t="b">
        <f>IF(OR(AND($N148="",$C148="",$A148=""),$B148="FOTOS/FIGURAS",$B148="SEM IMAGEM"),TRUE(),FALSE())</f>
        <v>0</v>
      </c>
      <c r="T148" s="72" t="s">
        <v>369</v>
      </c>
      <c r="U148" s="72"/>
      <c r="V148" s="72"/>
      <c r="W148" s="72"/>
      <c r="X148" s="72"/>
      <c r="Y148" s="72"/>
      <c r="Z148" s="72"/>
      <c r="AA148" s="1"/>
      <c r="AB148" s="1"/>
      <c r="AC148" s="1"/>
      <c r="AD148" s="1"/>
    </row>
    <row r="149" spans="1:30" ht="15" customHeight="1" x14ac:dyDescent="0.2">
      <c r="A149" s="72"/>
      <c r="B149" s="382" t="s">
        <v>380</v>
      </c>
      <c r="C149" s="383"/>
      <c r="D149" s="384"/>
      <c r="E149" s="120" t="s">
        <v>392</v>
      </c>
      <c r="F149" s="120" t="s">
        <v>393</v>
      </c>
      <c r="G149" s="120" t="s">
        <v>394</v>
      </c>
      <c r="H149" s="120" t="s">
        <v>383</v>
      </c>
      <c r="I149" s="109"/>
      <c r="J149" s="109"/>
      <c r="K149" s="109"/>
      <c r="L149" s="128"/>
      <c r="M149" s="86"/>
      <c r="N149" s="84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1"/>
      <c r="AB149" s="1"/>
      <c r="AC149" s="1"/>
      <c r="AD149" s="1"/>
    </row>
    <row r="150" spans="1:30" ht="30.75" customHeight="1" x14ac:dyDescent="0.2">
      <c r="A150" s="1"/>
      <c r="B150" s="386" t="s">
        <v>403</v>
      </c>
      <c r="C150" s="383"/>
      <c r="D150" s="384"/>
      <c r="E150" s="125">
        <v>3.22</v>
      </c>
      <c r="F150" s="125">
        <v>39.119999999999997</v>
      </c>
      <c r="G150" s="125">
        <v>2</v>
      </c>
      <c r="H150" s="125">
        <f t="shared" ref="H150:H155" si="87">E150*F150*G150</f>
        <v>251.93279999999999</v>
      </c>
      <c r="I150" s="126"/>
      <c r="J150" s="126"/>
      <c r="K150" s="126"/>
      <c r="L150" s="126"/>
      <c r="M150" s="130"/>
      <c r="N150" s="108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30.75" customHeight="1" x14ac:dyDescent="0.2">
      <c r="A151" s="1"/>
      <c r="B151" s="386" t="s">
        <v>404</v>
      </c>
      <c r="C151" s="383"/>
      <c r="D151" s="384"/>
      <c r="E151" s="125">
        <v>0.89</v>
      </c>
      <c r="F151" s="125">
        <v>39.119999999999997</v>
      </c>
      <c r="G151" s="125">
        <v>2</v>
      </c>
      <c r="H151" s="125">
        <f t="shared" si="87"/>
        <v>69.633600000000001</v>
      </c>
      <c r="I151" s="126"/>
      <c r="J151" s="126"/>
      <c r="K151" s="126"/>
      <c r="L151" s="126"/>
      <c r="M151" s="130"/>
      <c r="N151" s="108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30.75" customHeight="1" x14ac:dyDescent="0.2">
      <c r="A152" s="1"/>
      <c r="B152" s="386" t="s">
        <v>405</v>
      </c>
      <c r="C152" s="383"/>
      <c r="D152" s="384"/>
      <c r="E152" s="125">
        <v>0.6</v>
      </c>
      <c r="F152" s="125">
        <v>39.119999999999997</v>
      </c>
      <c r="G152" s="125">
        <v>2</v>
      </c>
      <c r="H152" s="125">
        <f t="shared" si="87"/>
        <v>46.943999999999996</v>
      </c>
      <c r="I152" s="126"/>
      <c r="J152" s="126"/>
      <c r="K152" s="126"/>
      <c r="L152" s="126"/>
      <c r="M152" s="130"/>
      <c r="N152" s="108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30.75" customHeight="1" x14ac:dyDescent="0.2">
      <c r="A153" s="1"/>
      <c r="B153" s="386" t="s">
        <v>406</v>
      </c>
      <c r="C153" s="383"/>
      <c r="D153" s="384"/>
      <c r="E153" s="125">
        <v>3.22</v>
      </c>
      <c r="F153" s="125">
        <v>39.119999999999997</v>
      </c>
      <c r="G153" s="125">
        <v>2</v>
      </c>
      <c r="H153" s="125">
        <f t="shared" si="87"/>
        <v>251.93279999999999</v>
      </c>
      <c r="I153" s="126"/>
      <c r="J153" s="126"/>
      <c r="K153" s="126"/>
      <c r="L153" s="126"/>
      <c r="M153" s="130"/>
      <c r="N153" s="108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30.75" customHeight="1" x14ac:dyDescent="0.2">
      <c r="A154" s="1"/>
      <c r="B154" s="386" t="s">
        <v>407</v>
      </c>
      <c r="C154" s="383"/>
      <c r="D154" s="384"/>
      <c r="E154" s="125">
        <v>0.89</v>
      </c>
      <c r="F154" s="125">
        <v>39.119999999999997</v>
      </c>
      <c r="G154" s="125">
        <v>2</v>
      </c>
      <c r="H154" s="125">
        <f t="shared" si="87"/>
        <v>69.633600000000001</v>
      </c>
      <c r="I154" s="126"/>
      <c r="J154" s="126"/>
      <c r="K154" s="126"/>
      <c r="L154" s="126"/>
      <c r="M154" s="130"/>
      <c r="N154" s="108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30.75" customHeight="1" x14ac:dyDescent="0.2">
      <c r="A155" s="1"/>
      <c r="B155" s="386" t="s">
        <v>408</v>
      </c>
      <c r="C155" s="383"/>
      <c r="D155" s="384"/>
      <c r="E155" s="125">
        <v>0.6</v>
      </c>
      <c r="F155" s="125">
        <v>39.119999999999997</v>
      </c>
      <c r="G155" s="125">
        <v>2</v>
      </c>
      <c r="H155" s="125">
        <f t="shared" si="87"/>
        <v>46.943999999999996</v>
      </c>
      <c r="I155" s="126"/>
      <c r="J155" s="126"/>
      <c r="K155" s="126"/>
      <c r="L155" s="126"/>
      <c r="M155" s="130"/>
      <c r="N155" s="108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4.25" customHeight="1" x14ac:dyDescent="0.2">
      <c r="A156" s="72"/>
      <c r="B156" s="396" t="s">
        <v>349</v>
      </c>
      <c r="C156" s="383"/>
      <c r="D156" s="383"/>
      <c r="E156" s="383"/>
      <c r="F156" s="383"/>
      <c r="G156" s="383"/>
      <c r="H156" s="383"/>
      <c r="I156" s="383"/>
      <c r="J156" s="384"/>
      <c r="K156" s="397" t="s">
        <v>350</v>
      </c>
      <c r="L156" s="383"/>
      <c r="M156" s="383"/>
      <c r="N156" s="384"/>
      <c r="O156" s="72" t="b">
        <f t="shared" ref="O156:O157" si="88">IF(AND($N156="",$A156&lt;&gt;""),TRUE(),FALSE())</f>
        <v>0</v>
      </c>
      <c r="P156" s="72" t="b">
        <f t="shared" ref="P156:P157" si="89">IF(AND($N156="",$C156&lt;&gt;""),TRUE(),FALSE())</f>
        <v>0</v>
      </c>
      <c r="Q156" s="72" t="b">
        <f t="shared" ref="Q156:Q157" si="90">IF(AND($N156&lt;&gt;"",$B156&lt;&gt;""),TRUE(),FALSE())</f>
        <v>0</v>
      </c>
      <c r="R156" s="72" t="b">
        <f t="shared" ref="R156:R157" si="91">IF(AND($N156="",$B156&lt;&gt;""),TRUE(),FALSE())</f>
        <v>1</v>
      </c>
      <c r="S156" s="72" t="b">
        <f t="shared" ref="S156:S157" si="92">IF(OR(AND($N156="",$C156="",$A156=""),$B156="FOTOS/FIGURAS",$B156="SEM IMAGEM"),TRUE(),FALSE())</f>
        <v>1</v>
      </c>
      <c r="T156" s="72"/>
      <c r="U156" s="72"/>
      <c r="V156" s="72"/>
      <c r="W156" s="72"/>
      <c r="X156" s="72"/>
      <c r="Y156" s="72"/>
      <c r="Z156" s="72"/>
      <c r="AA156" s="1"/>
      <c r="AB156" s="1"/>
      <c r="AC156" s="1"/>
      <c r="AD156" s="1"/>
    </row>
    <row r="157" spans="1:30" ht="235.5" customHeight="1" x14ac:dyDescent="0.2">
      <c r="A157" s="72"/>
      <c r="B157" s="388" t="s">
        <v>361</v>
      </c>
      <c r="C157" s="389"/>
      <c r="D157" s="390"/>
      <c r="E157" s="391" t="s">
        <v>361</v>
      </c>
      <c r="F157" s="383"/>
      <c r="G157" s="392"/>
      <c r="H157" s="393" t="s">
        <v>361</v>
      </c>
      <c r="I157" s="383"/>
      <c r="J157" s="384"/>
      <c r="K157" s="394"/>
      <c r="L157" s="389"/>
      <c r="M157" s="389"/>
      <c r="N157" s="390"/>
      <c r="O157" s="72" t="b">
        <f t="shared" si="88"/>
        <v>0</v>
      </c>
      <c r="P157" s="72" t="b">
        <f t="shared" si="89"/>
        <v>0</v>
      </c>
      <c r="Q157" s="72" t="b">
        <f t="shared" si="90"/>
        <v>0</v>
      </c>
      <c r="R157" s="72" t="b">
        <f t="shared" si="91"/>
        <v>1</v>
      </c>
      <c r="S157" s="72" t="b">
        <f t="shared" si="92"/>
        <v>1</v>
      </c>
      <c r="T157" s="72"/>
      <c r="U157" s="72"/>
      <c r="V157" s="72"/>
      <c r="W157" s="72">
        <f>8.27*2</f>
        <v>16.54</v>
      </c>
      <c r="X157" s="72"/>
      <c r="Y157" s="72"/>
      <c r="Z157" s="72"/>
      <c r="AA157" s="1"/>
      <c r="AB157" s="1"/>
      <c r="AC157" s="1"/>
      <c r="AD157" s="1"/>
    </row>
    <row r="158" spans="1:30" ht="14.25" customHeight="1" x14ac:dyDescent="0.2">
      <c r="A158" s="72"/>
      <c r="B158" s="398"/>
      <c r="C158" s="399"/>
      <c r="D158" s="399"/>
      <c r="E158" s="399"/>
      <c r="F158" s="399"/>
      <c r="G158" s="399"/>
      <c r="H158" s="399"/>
      <c r="I158" s="399"/>
      <c r="J158" s="400"/>
      <c r="K158" s="401"/>
      <c r="L158" s="399"/>
      <c r="M158" s="399"/>
      <c r="N158" s="400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1"/>
      <c r="AB158" s="1"/>
      <c r="AC158" s="1"/>
      <c r="AD158" s="1"/>
    </row>
    <row r="159" spans="1:30" ht="12.75" customHeight="1" x14ac:dyDescent="0.2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3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1"/>
      <c r="AB159" s="1"/>
      <c r="AC159" s="1"/>
      <c r="AD159" s="1"/>
    </row>
    <row r="160" spans="1:30" ht="12.75" customHeight="1" x14ac:dyDescent="0.2">
      <c r="A160" s="72"/>
      <c r="B160" s="119" t="s">
        <v>151</v>
      </c>
      <c r="C160" s="82"/>
      <c r="D160" s="82"/>
      <c r="E160" s="402" t="s">
        <v>152</v>
      </c>
      <c r="F160" s="403"/>
      <c r="G160" s="403"/>
      <c r="H160" s="403"/>
      <c r="I160" s="403"/>
      <c r="J160" s="403"/>
      <c r="K160" s="403"/>
      <c r="L160" s="72" t="s">
        <v>344</v>
      </c>
      <c r="M160" s="73">
        <f>SUM(G162:G163)</f>
        <v>138.15899999999999</v>
      </c>
      <c r="N160" s="72" t="s">
        <v>80</v>
      </c>
      <c r="O160" s="72" t="b">
        <f>IF(AND($N160="",$A160&lt;&gt;""),TRUE(),FALSE())</f>
        <v>0</v>
      </c>
      <c r="P160" s="72" t="b">
        <f>IF(AND($N160="",$C160&lt;&gt;""),TRUE(),FALSE())</f>
        <v>0</v>
      </c>
      <c r="Q160" s="72" t="b">
        <f>IF(AND($N160&lt;&gt;"",$B160&lt;&gt;""),TRUE(),FALSE())</f>
        <v>1</v>
      </c>
      <c r="R160" s="72" t="b">
        <f>IF(AND($N160="",$B160&lt;&gt;""),TRUE(),FALSE())</f>
        <v>0</v>
      </c>
      <c r="S160" s="72" t="b">
        <f>IF(OR(AND($N160="",$C160="",$A160=""),$B160="FOTOS/FIGURAS",$B160="SEM IMAGEM"),TRUE(),FALSE())</f>
        <v>0</v>
      </c>
      <c r="T160" s="72" t="s">
        <v>369</v>
      </c>
      <c r="U160" s="72"/>
      <c r="V160" s="72"/>
      <c r="W160" s="72"/>
      <c r="X160" s="72"/>
      <c r="Y160" s="72"/>
      <c r="Z160" s="72"/>
      <c r="AA160" s="1"/>
      <c r="AB160" s="1"/>
      <c r="AC160" s="1"/>
      <c r="AD160" s="1"/>
    </row>
    <row r="161" spans="1:30" ht="15" customHeight="1" x14ac:dyDescent="0.2">
      <c r="A161" s="72"/>
      <c r="B161" s="382" t="s">
        <v>380</v>
      </c>
      <c r="C161" s="383"/>
      <c r="D161" s="384"/>
      <c r="E161" s="120" t="s">
        <v>392</v>
      </c>
      <c r="F161" s="120" t="s">
        <v>393</v>
      </c>
      <c r="G161" s="120" t="s">
        <v>383</v>
      </c>
      <c r="H161" s="109"/>
      <c r="I161" s="109"/>
      <c r="J161" s="109"/>
      <c r="K161" s="109"/>
      <c r="L161" s="128"/>
      <c r="M161" s="86"/>
      <c r="N161" s="84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1"/>
      <c r="AB161" s="1"/>
      <c r="AC161" s="1"/>
      <c r="AD161" s="1"/>
    </row>
    <row r="162" spans="1:30" ht="30.75" customHeight="1" x14ac:dyDescent="0.2">
      <c r="A162" s="1"/>
      <c r="B162" s="386" t="s">
        <v>409</v>
      </c>
      <c r="C162" s="383"/>
      <c r="D162" s="384"/>
      <c r="E162" s="125">
        <f>5.9+9.1</f>
        <v>15</v>
      </c>
      <c r="F162" s="125">
        <v>1.7</v>
      </c>
      <c r="G162" s="125">
        <f t="shared" ref="G162:G163" si="93">E162*F162</f>
        <v>25.5</v>
      </c>
      <c r="H162" s="126"/>
      <c r="I162" s="126"/>
      <c r="J162" s="126"/>
      <c r="K162" s="126"/>
      <c r="L162" s="126"/>
      <c r="M162" s="130"/>
      <c r="N162" s="108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30.75" customHeight="1" x14ac:dyDescent="0.2">
      <c r="A163" s="1"/>
      <c r="B163" s="386" t="s">
        <v>409</v>
      </c>
      <c r="C163" s="383"/>
      <c r="D163" s="384"/>
      <c r="E163" s="125">
        <f>8.27+2.2+9.1+4.4</f>
        <v>23.97</v>
      </c>
      <c r="F163" s="125">
        <v>4.7</v>
      </c>
      <c r="G163" s="125">
        <f t="shared" si="93"/>
        <v>112.65899999999999</v>
      </c>
      <c r="H163" s="126"/>
      <c r="I163" s="126"/>
      <c r="J163" s="126"/>
      <c r="K163" s="126"/>
      <c r="L163" s="126"/>
      <c r="M163" s="130"/>
      <c r="N163" s="108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4.25" customHeight="1" x14ac:dyDescent="0.2">
      <c r="A164" s="72"/>
      <c r="B164" s="396" t="s">
        <v>349</v>
      </c>
      <c r="C164" s="383"/>
      <c r="D164" s="383"/>
      <c r="E164" s="383"/>
      <c r="F164" s="383"/>
      <c r="G164" s="383"/>
      <c r="H164" s="383"/>
      <c r="I164" s="383"/>
      <c r="J164" s="384"/>
      <c r="K164" s="397" t="s">
        <v>350</v>
      </c>
      <c r="L164" s="383"/>
      <c r="M164" s="383"/>
      <c r="N164" s="384"/>
      <c r="O164" s="72" t="b">
        <f t="shared" ref="O164:O165" si="94">IF(AND($N164="",$A164&lt;&gt;""),TRUE(),FALSE())</f>
        <v>0</v>
      </c>
      <c r="P164" s="72" t="b">
        <f t="shared" ref="P164:P165" si="95">IF(AND($N164="",$C164&lt;&gt;""),TRUE(),FALSE())</f>
        <v>0</v>
      </c>
      <c r="Q164" s="72" t="b">
        <f t="shared" ref="Q164:Q165" si="96">IF(AND($N164&lt;&gt;"",$B164&lt;&gt;""),TRUE(),FALSE())</f>
        <v>0</v>
      </c>
      <c r="R164" s="72" t="b">
        <f t="shared" ref="R164:R165" si="97">IF(AND($N164="",$B164&lt;&gt;""),TRUE(),FALSE())</f>
        <v>1</v>
      </c>
      <c r="S164" s="72" t="b">
        <f t="shared" ref="S164:S165" si="98">IF(OR(AND($N164="",$C164="",$A164=""),$B164="FOTOS/FIGURAS",$B164="SEM IMAGEM"),TRUE(),FALSE())</f>
        <v>1</v>
      </c>
      <c r="T164" s="72"/>
      <c r="U164" s="72"/>
      <c r="V164" s="72"/>
      <c r="W164" s="72"/>
      <c r="X164" s="72"/>
      <c r="Y164" s="72"/>
      <c r="Z164" s="72"/>
      <c r="AA164" s="1"/>
      <c r="AB164" s="1"/>
      <c r="AC164" s="1"/>
      <c r="AD164" s="1"/>
    </row>
    <row r="165" spans="1:30" ht="161.25" customHeight="1" x14ac:dyDescent="0.2">
      <c r="A165" s="72"/>
      <c r="B165" s="388" t="s">
        <v>361</v>
      </c>
      <c r="C165" s="389"/>
      <c r="D165" s="390"/>
      <c r="E165" s="391" t="s">
        <v>361</v>
      </c>
      <c r="F165" s="383"/>
      <c r="G165" s="392"/>
      <c r="H165" s="393" t="s">
        <v>361</v>
      </c>
      <c r="I165" s="383"/>
      <c r="J165" s="384"/>
      <c r="K165" s="394"/>
      <c r="L165" s="389"/>
      <c r="M165" s="389"/>
      <c r="N165" s="390"/>
      <c r="O165" s="72" t="b">
        <f t="shared" si="94"/>
        <v>0</v>
      </c>
      <c r="P165" s="72" t="b">
        <f t="shared" si="95"/>
        <v>0</v>
      </c>
      <c r="Q165" s="72" t="b">
        <f t="shared" si="96"/>
        <v>0</v>
      </c>
      <c r="R165" s="72" t="b">
        <f t="shared" si="97"/>
        <v>1</v>
      </c>
      <c r="S165" s="72" t="b">
        <f t="shared" si="98"/>
        <v>1</v>
      </c>
      <c r="T165" s="72"/>
      <c r="U165" s="72"/>
      <c r="V165" s="72"/>
      <c r="W165" s="72"/>
      <c r="X165" s="72"/>
      <c r="Y165" s="72"/>
      <c r="Z165" s="72"/>
      <c r="AA165" s="1"/>
      <c r="AB165" s="1"/>
      <c r="AC165" s="1"/>
      <c r="AD165" s="1"/>
    </row>
    <row r="166" spans="1:30" ht="12.75" customHeight="1" x14ac:dyDescent="0.2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3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1"/>
      <c r="AB166" s="1"/>
      <c r="AC166" s="1"/>
      <c r="AD166" s="1"/>
    </row>
    <row r="167" spans="1:30" ht="12.75" customHeight="1" x14ac:dyDescent="0.2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3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1"/>
      <c r="AB167" s="1"/>
      <c r="AC167" s="1"/>
      <c r="AD167" s="1"/>
    </row>
    <row r="168" spans="1:30" ht="12.75" customHeight="1" x14ac:dyDescent="0.2">
      <c r="A168" s="72"/>
      <c r="B168" s="132" t="s">
        <v>201</v>
      </c>
      <c r="C168" s="133"/>
      <c r="D168" s="133"/>
      <c r="E168" s="395" t="s">
        <v>202</v>
      </c>
      <c r="F168" s="383"/>
      <c r="G168" s="383"/>
      <c r="H168" s="383"/>
      <c r="I168" s="383"/>
      <c r="J168" s="383"/>
      <c r="K168" s="384"/>
      <c r="L168" s="134" t="s">
        <v>344</v>
      </c>
      <c r="M168" s="135">
        <f>SUM(G170:G171)</f>
        <v>299.2</v>
      </c>
      <c r="N168" s="134" t="s">
        <v>80</v>
      </c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1"/>
      <c r="AB168" s="1"/>
      <c r="AC168" s="1"/>
      <c r="AD168" s="1"/>
    </row>
    <row r="169" spans="1:30" ht="15" customHeight="1" x14ac:dyDescent="0.2">
      <c r="A169" s="72"/>
      <c r="B169" s="382" t="s">
        <v>380</v>
      </c>
      <c r="C169" s="383"/>
      <c r="D169" s="384"/>
      <c r="E169" s="120" t="s">
        <v>392</v>
      </c>
      <c r="F169" s="120" t="s">
        <v>410</v>
      </c>
      <c r="G169" s="120" t="s">
        <v>383</v>
      </c>
      <c r="H169" s="109"/>
      <c r="I169" s="109"/>
      <c r="J169" s="109"/>
      <c r="K169" s="109"/>
      <c r="L169" s="128"/>
      <c r="M169" s="86"/>
      <c r="N169" s="84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1"/>
      <c r="AB169" s="1"/>
      <c r="AC169" s="1"/>
      <c r="AD169" s="1"/>
    </row>
    <row r="170" spans="1:30" ht="30.75" customHeight="1" x14ac:dyDescent="0.2">
      <c r="A170" s="1"/>
      <c r="B170" s="386" t="s">
        <v>411</v>
      </c>
      <c r="C170" s="383"/>
      <c r="D170" s="384"/>
      <c r="E170" s="125">
        <v>6.8</v>
      </c>
      <c r="F170" s="125">
        <v>37</v>
      </c>
      <c r="G170" s="125">
        <f t="shared" ref="G170:G171" si="99">E170*F170</f>
        <v>251.6</v>
      </c>
      <c r="H170" s="126"/>
      <c r="I170" s="126"/>
      <c r="J170" s="126"/>
      <c r="K170" s="126"/>
      <c r="L170" s="126"/>
      <c r="M170" s="130"/>
      <c r="N170" s="108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30.75" customHeight="1" x14ac:dyDescent="0.2">
      <c r="A171" s="1"/>
      <c r="B171" s="386" t="s">
        <v>412</v>
      </c>
      <c r="C171" s="383"/>
      <c r="D171" s="384"/>
      <c r="E171" s="125">
        <v>6.8</v>
      </c>
      <c r="F171" s="125">
        <v>7</v>
      </c>
      <c r="G171" s="125">
        <f t="shared" si="99"/>
        <v>47.6</v>
      </c>
      <c r="H171" s="126"/>
      <c r="I171" s="126"/>
      <c r="J171" s="126"/>
      <c r="K171" s="126"/>
      <c r="L171" s="126"/>
      <c r="M171" s="130"/>
      <c r="N171" s="108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4.25" customHeight="1" x14ac:dyDescent="0.2">
      <c r="A172" s="72"/>
      <c r="B172" s="396" t="s">
        <v>349</v>
      </c>
      <c r="C172" s="383"/>
      <c r="D172" s="383"/>
      <c r="E172" s="383"/>
      <c r="F172" s="383"/>
      <c r="G172" s="383"/>
      <c r="H172" s="383"/>
      <c r="I172" s="383"/>
      <c r="J172" s="384"/>
      <c r="K172" s="397" t="s">
        <v>350</v>
      </c>
      <c r="L172" s="383"/>
      <c r="M172" s="383"/>
      <c r="N172" s="384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1"/>
      <c r="AB172" s="1"/>
      <c r="AC172" s="1"/>
      <c r="AD172" s="1"/>
    </row>
    <row r="173" spans="1:30" ht="161.25" customHeight="1" x14ac:dyDescent="0.2">
      <c r="A173" s="72"/>
      <c r="B173" s="388" t="s">
        <v>361</v>
      </c>
      <c r="C173" s="389"/>
      <c r="D173" s="390"/>
      <c r="E173" s="391" t="s">
        <v>361</v>
      </c>
      <c r="F173" s="383"/>
      <c r="G173" s="392"/>
      <c r="H173" s="393" t="s">
        <v>361</v>
      </c>
      <c r="I173" s="383"/>
      <c r="J173" s="384"/>
      <c r="K173" s="394"/>
      <c r="L173" s="389"/>
      <c r="M173" s="389"/>
      <c r="N173" s="390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1"/>
      <c r="AB173" s="1"/>
      <c r="AC173" s="1"/>
      <c r="AD173" s="1"/>
    </row>
    <row r="174" spans="1:30" ht="12.75" customHeight="1" x14ac:dyDescent="0.2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3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1"/>
      <c r="AB174" s="1"/>
      <c r="AC174" s="1"/>
      <c r="AD174" s="1"/>
    </row>
    <row r="175" spans="1:30" ht="12.75" customHeight="1" x14ac:dyDescent="0.2">
      <c r="A175" s="72"/>
      <c r="B175" s="132" t="s">
        <v>205</v>
      </c>
      <c r="C175" s="133"/>
      <c r="D175" s="133"/>
      <c r="E175" s="395" t="s">
        <v>206</v>
      </c>
      <c r="F175" s="383"/>
      <c r="G175" s="383"/>
      <c r="H175" s="383"/>
      <c r="I175" s="383"/>
      <c r="J175" s="383"/>
      <c r="K175" s="384"/>
      <c r="L175" s="134" t="s">
        <v>344</v>
      </c>
      <c r="M175" s="135">
        <f>SUM(G177:G178)</f>
        <v>299.2</v>
      </c>
      <c r="N175" s="134" t="s">
        <v>80</v>
      </c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1"/>
      <c r="AB175" s="1"/>
      <c r="AC175" s="1"/>
      <c r="AD175" s="1"/>
    </row>
    <row r="176" spans="1:30" ht="15" customHeight="1" x14ac:dyDescent="0.2">
      <c r="A176" s="72"/>
      <c r="B176" s="382" t="s">
        <v>380</v>
      </c>
      <c r="C176" s="383"/>
      <c r="D176" s="384"/>
      <c r="E176" s="120" t="s">
        <v>392</v>
      </c>
      <c r="F176" s="120" t="s">
        <v>393</v>
      </c>
      <c r="G176" s="120" t="s">
        <v>383</v>
      </c>
      <c r="H176" s="109"/>
      <c r="I176" s="109"/>
      <c r="J176" s="109"/>
      <c r="K176" s="109"/>
      <c r="L176" s="128"/>
      <c r="M176" s="86"/>
      <c r="N176" s="84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1"/>
      <c r="AB176" s="1"/>
      <c r="AC176" s="1"/>
      <c r="AD176" s="1"/>
    </row>
    <row r="177" spans="1:30" ht="30.75" customHeight="1" x14ac:dyDescent="0.2">
      <c r="A177" s="1"/>
      <c r="B177" s="386" t="s">
        <v>411</v>
      </c>
      <c r="C177" s="383"/>
      <c r="D177" s="384"/>
      <c r="E177" s="125">
        <v>6.8</v>
      </c>
      <c r="F177" s="125">
        <v>37</v>
      </c>
      <c r="G177" s="125">
        <f t="shared" ref="G177:G178" si="100">E177*F177</f>
        <v>251.6</v>
      </c>
      <c r="H177" s="126"/>
      <c r="I177" s="126"/>
      <c r="J177" s="126"/>
      <c r="K177" s="126"/>
      <c r="L177" s="126"/>
      <c r="M177" s="130"/>
      <c r="N177" s="108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30.75" customHeight="1" x14ac:dyDescent="0.2">
      <c r="A178" s="1"/>
      <c r="B178" s="386" t="s">
        <v>412</v>
      </c>
      <c r="C178" s="383"/>
      <c r="D178" s="384"/>
      <c r="E178" s="125">
        <v>6.8</v>
      </c>
      <c r="F178" s="125">
        <v>7</v>
      </c>
      <c r="G178" s="125">
        <f t="shared" si="100"/>
        <v>47.6</v>
      </c>
      <c r="H178" s="126"/>
      <c r="I178" s="126"/>
      <c r="J178" s="126"/>
      <c r="K178" s="126"/>
      <c r="L178" s="126"/>
      <c r="M178" s="130"/>
      <c r="N178" s="108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4.25" customHeight="1" x14ac:dyDescent="0.2">
      <c r="A179" s="72"/>
      <c r="B179" s="396" t="s">
        <v>349</v>
      </c>
      <c r="C179" s="383"/>
      <c r="D179" s="383"/>
      <c r="E179" s="383"/>
      <c r="F179" s="383"/>
      <c r="G179" s="383"/>
      <c r="H179" s="383"/>
      <c r="I179" s="383"/>
      <c r="J179" s="384"/>
      <c r="K179" s="397" t="s">
        <v>350</v>
      </c>
      <c r="L179" s="383"/>
      <c r="M179" s="383"/>
      <c r="N179" s="384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1"/>
      <c r="AB179" s="1"/>
      <c r="AC179" s="1"/>
      <c r="AD179" s="1"/>
    </row>
    <row r="180" spans="1:30" ht="161.25" customHeight="1" x14ac:dyDescent="0.2">
      <c r="A180" s="72"/>
      <c r="B180" s="388" t="s">
        <v>361</v>
      </c>
      <c r="C180" s="389"/>
      <c r="D180" s="390"/>
      <c r="E180" s="391" t="s">
        <v>361</v>
      </c>
      <c r="F180" s="383"/>
      <c r="G180" s="392"/>
      <c r="H180" s="393" t="s">
        <v>361</v>
      </c>
      <c r="I180" s="383"/>
      <c r="J180" s="384"/>
      <c r="K180" s="394"/>
      <c r="L180" s="389"/>
      <c r="M180" s="389"/>
      <c r="N180" s="390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1"/>
      <c r="AB180" s="1"/>
      <c r="AC180" s="1"/>
      <c r="AD180" s="1"/>
    </row>
    <row r="181" spans="1:30" ht="12.75" customHeight="1" x14ac:dyDescent="0.2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3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1"/>
      <c r="AB181" s="1"/>
      <c r="AC181" s="1"/>
      <c r="AD181" s="1"/>
    </row>
    <row r="182" spans="1:30" ht="12.75" customHeight="1" x14ac:dyDescent="0.2">
      <c r="A182" s="72"/>
      <c r="B182" s="132" t="s">
        <v>207</v>
      </c>
      <c r="C182" s="133"/>
      <c r="D182" s="133"/>
      <c r="E182" s="395" t="s">
        <v>413</v>
      </c>
      <c r="F182" s="383"/>
      <c r="G182" s="383"/>
      <c r="H182" s="383"/>
      <c r="I182" s="383"/>
      <c r="J182" s="383"/>
      <c r="K182" s="384"/>
      <c r="L182" s="134" t="s">
        <v>344</v>
      </c>
      <c r="M182" s="135">
        <f>SUM(G184:G185)</f>
        <v>299.2</v>
      </c>
      <c r="N182" s="134" t="s">
        <v>80</v>
      </c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1"/>
      <c r="AB182" s="1"/>
      <c r="AC182" s="1"/>
      <c r="AD182" s="1"/>
    </row>
    <row r="183" spans="1:30" ht="15" customHeight="1" x14ac:dyDescent="0.2">
      <c r="A183" s="72"/>
      <c r="B183" s="382" t="s">
        <v>380</v>
      </c>
      <c r="C183" s="383"/>
      <c r="D183" s="384"/>
      <c r="E183" s="120" t="s">
        <v>392</v>
      </c>
      <c r="F183" s="120" t="s">
        <v>393</v>
      </c>
      <c r="G183" s="120" t="s">
        <v>383</v>
      </c>
      <c r="H183" s="109"/>
      <c r="I183" s="109"/>
      <c r="J183" s="109"/>
      <c r="K183" s="109"/>
      <c r="L183" s="128"/>
      <c r="M183" s="86"/>
      <c r="N183" s="84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1"/>
      <c r="AB183" s="1"/>
      <c r="AC183" s="1"/>
      <c r="AD183" s="1"/>
    </row>
    <row r="184" spans="1:30" ht="30.75" customHeight="1" x14ac:dyDescent="0.2">
      <c r="A184" s="1"/>
      <c r="B184" s="386" t="s">
        <v>411</v>
      </c>
      <c r="C184" s="383"/>
      <c r="D184" s="384"/>
      <c r="E184" s="125">
        <v>6.8</v>
      </c>
      <c r="F184" s="125">
        <v>37</v>
      </c>
      <c r="G184" s="125">
        <f t="shared" ref="G184:G185" si="101">E184*F184</f>
        <v>251.6</v>
      </c>
      <c r="H184" s="126"/>
      <c r="I184" s="126"/>
      <c r="J184" s="126"/>
      <c r="K184" s="126"/>
      <c r="L184" s="126"/>
      <c r="M184" s="130"/>
      <c r="N184" s="108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30.75" customHeight="1" x14ac:dyDescent="0.2">
      <c r="A185" s="1"/>
      <c r="B185" s="386" t="s">
        <v>412</v>
      </c>
      <c r="C185" s="383"/>
      <c r="D185" s="384"/>
      <c r="E185" s="125">
        <v>6.8</v>
      </c>
      <c r="F185" s="125">
        <v>7</v>
      </c>
      <c r="G185" s="125">
        <f t="shared" si="101"/>
        <v>47.6</v>
      </c>
      <c r="H185" s="126"/>
      <c r="I185" s="126"/>
      <c r="J185" s="126"/>
      <c r="K185" s="126"/>
      <c r="L185" s="126"/>
      <c r="M185" s="130"/>
      <c r="N185" s="108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4.25" customHeight="1" x14ac:dyDescent="0.2">
      <c r="A186" s="72"/>
      <c r="B186" s="396" t="s">
        <v>349</v>
      </c>
      <c r="C186" s="383"/>
      <c r="D186" s="383"/>
      <c r="E186" s="383"/>
      <c r="F186" s="383"/>
      <c r="G186" s="383"/>
      <c r="H186" s="383"/>
      <c r="I186" s="383"/>
      <c r="J186" s="384"/>
      <c r="K186" s="397" t="s">
        <v>350</v>
      </c>
      <c r="L186" s="383"/>
      <c r="M186" s="383"/>
      <c r="N186" s="384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1"/>
      <c r="AB186" s="1"/>
      <c r="AC186" s="1"/>
      <c r="AD186" s="1"/>
    </row>
    <row r="187" spans="1:30" ht="161.25" customHeight="1" x14ac:dyDescent="0.2">
      <c r="A187" s="72"/>
      <c r="B187" s="388" t="s">
        <v>361</v>
      </c>
      <c r="C187" s="389"/>
      <c r="D187" s="390"/>
      <c r="E187" s="391" t="s">
        <v>361</v>
      </c>
      <c r="F187" s="383"/>
      <c r="G187" s="392"/>
      <c r="H187" s="393" t="s">
        <v>361</v>
      </c>
      <c r="I187" s="383"/>
      <c r="J187" s="384"/>
      <c r="K187" s="394"/>
      <c r="L187" s="389"/>
      <c r="M187" s="389"/>
      <c r="N187" s="390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1"/>
      <c r="AB187" s="1"/>
      <c r="AC187" s="1"/>
      <c r="AD187" s="1"/>
    </row>
    <row r="188" spans="1:30" ht="12.75" customHeight="1" x14ac:dyDescent="0.2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3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1"/>
      <c r="AB188" s="1"/>
      <c r="AC188" s="1"/>
      <c r="AD188" s="1"/>
    </row>
    <row r="189" spans="1:30" ht="12.75" customHeight="1" x14ac:dyDescent="0.2">
      <c r="A189" s="72"/>
      <c r="B189" s="132" t="s">
        <v>209</v>
      </c>
      <c r="C189" s="133"/>
      <c r="D189" s="133"/>
      <c r="E189" s="395" t="s">
        <v>210</v>
      </c>
      <c r="F189" s="383"/>
      <c r="G189" s="383"/>
      <c r="H189" s="383"/>
      <c r="I189" s="383"/>
      <c r="J189" s="383"/>
      <c r="K189" s="384"/>
      <c r="L189" s="134" t="s">
        <v>344</v>
      </c>
      <c r="M189" s="135">
        <f>SUM(G191:G192)</f>
        <v>299.2</v>
      </c>
      <c r="N189" s="134" t="s">
        <v>80</v>
      </c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1"/>
      <c r="AB189" s="1"/>
      <c r="AC189" s="1"/>
      <c r="AD189" s="1"/>
    </row>
    <row r="190" spans="1:30" ht="15" customHeight="1" x14ac:dyDescent="0.2">
      <c r="A190" s="72"/>
      <c r="B190" s="382" t="s">
        <v>380</v>
      </c>
      <c r="C190" s="383"/>
      <c r="D190" s="384"/>
      <c r="E190" s="120" t="s">
        <v>392</v>
      </c>
      <c r="F190" s="120" t="s">
        <v>393</v>
      </c>
      <c r="G190" s="120" t="s">
        <v>383</v>
      </c>
      <c r="H190" s="109"/>
      <c r="I190" s="109"/>
      <c r="J190" s="109"/>
      <c r="K190" s="109"/>
      <c r="L190" s="128"/>
      <c r="M190" s="86"/>
      <c r="N190" s="84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1"/>
      <c r="AB190" s="1"/>
      <c r="AC190" s="1"/>
      <c r="AD190" s="1"/>
    </row>
    <row r="191" spans="1:30" ht="30.75" customHeight="1" x14ac:dyDescent="0.2">
      <c r="A191" s="1"/>
      <c r="B191" s="386" t="s">
        <v>411</v>
      </c>
      <c r="C191" s="383"/>
      <c r="D191" s="384"/>
      <c r="E191" s="125">
        <v>6.8</v>
      </c>
      <c r="F191" s="125">
        <v>37</v>
      </c>
      <c r="G191" s="125">
        <f t="shared" ref="G191:G192" si="102">E191*F191</f>
        <v>251.6</v>
      </c>
      <c r="H191" s="126"/>
      <c r="I191" s="126"/>
      <c r="J191" s="126"/>
      <c r="K191" s="126"/>
      <c r="L191" s="126"/>
      <c r="M191" s="130"/>
      <c r="N191" s="108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30.75" customHeight="1" x14ac:dyDescent="0.2">
      <c r="A192" s="1"/>
      <c r="B192" s="386" t="s">
        <v>412</v>
      </c>
      <c r="C192" s="383"/>
      <c r="D192" s="384"/>
      <c r="E192" s="125">
        <v>6.8</v>
      </c>
      <c r="F192" s="125">
        <v>7</v>
      </c>
      <c r="G192" s="125">
        <f t="shared" si="102"/>
        <v>47.6</v>
      </c>
      <c r="H192" s="126"/>
      <c r="I192" s="126"/>
      <c r="J192" s="126"/>
      <c r="K192" s="126"/>
      <c r="L192" s="126"/>
      <c r="M192" s="130"/>
      <c r="N192" s="108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4.25" customHeight="1" x14ac:dyDescent="0.2">
      <c r="A193" s="72"/>
      <c r="B193" s="396" t="s">
        <v>349</v>
      </c>
      <c r="C193" s="383"/>
      <c r="D193" s="383"/>
      <c r="E193" s="383"/>
      <c r="F193" s="383"/>
      <c r="G193" s="383"/>
      <c r="H193" s="383"/>
      <c r="I193" s="383"/>
      <c r="J193" s="384"/>
      <c r="K193" s="397" t="s">
        <v>350</v>
      </c>
      <c r="L193" s="383"/>
      <c r="M193" s="383"/>
      <c r="N193" s="384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1"/>
      <c r="AB193" s="1"/>
      <c r="AC193" s="1"/>
      <c r="AD193" s="1"/>
    </row>
    <row r="194" spans="1:30" ht="161.25" customHeight="1" x14ac:dyDescent="0.2">
      <c r="A194" s="72"/>
      <c r="B194" s="388" t="s">
        <v>361</v>
      </c>
      <c r="C194" s="389"/>
      <c r="D194" s="390"/>
      <c r="E194" s="391" t="s">
        <v>361</v>
      </c>
      <c r="F194" s="383"/>
      <c r="G194" s="392"/>
      <c r="H194" s="393" t="s">
        <v>361</v>
      </c>
      <c r="I194" s="383"/>
      <c r="J194" s="384"/>
      <c r="K194" s="394"/>
      <c r="L194" s="389"/>
      <c r="M194" s="389"/>
      <c r="N194" s="390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1"/>
      <c r="AB194" s="1"/>
      <c r="AC194" s="1"/>
      <c r="AD194" s="1"/>
    </row>
    <row r="195" spans="1:30" ht="12.75" customHeight="1" x14ac:dyDescent="0.2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3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1"/>
      <c r="AB195" s="1"/>
      <c r="AC195" s="1"/>
      <c r="AD195" s="1"/>
    </row>
    <row r="196" spans="1:30" ht="12.75" customHeight="1" x14ac:dyDescent="0.2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3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1"/>
      <c r="AB196" s="1"/>
      <c r="AC196" s="1"/>
      <c r="AD196" s="1"/>
    </row>
    <row r="197" spans="1:30" ht="12.75" customHeight="1" x14ac:dyDescent="0.2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3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1"/>
      <c r="AB197" s="1"/>
      <c r="AC197" s="1"/>
      <c r="AD197" s="1"/>
    </row>
    <row r="198" spans="1:30" ht="12.75" customHeight="1" x14ac:dyDescent="0.2">
      <c r="A198" s="72"/>
      <c r="B198" s="132" t="s">
        <v>272</v>
      </c>
      <c r="C198" s="133"/>
      <c r="D198" s="133"/>
      <c r="E198" s="395" t="s">
        <v>273</v>
      </c>
      <c r="F198" s="383"/>
      <c r="G198" s="383"/>
      <c r="H198" s="383"/>
      <c r="I198" s="383"/>
      <c r="J198" s="383"/>
      <c r="K198" s="384"/>
      <c r="L198" s="134" t="s">
        <v>344</v>
      </c>
      <c r="M198" s="135">
        <f>SUM(G200:G201)</f>
        <v>222.39500000000001</v>
      </c>
      <c r="N198" s="134" t="s">
        <v>80</v>
      </c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1"/>
      <c r="AB198" s="1"/>
      <c r="AC198" s="1"/>
      <c r="AD198" s="1"/>
    </row>
    <row r="199" spans="1:30" ht="15" customHeight="1" x14ac:dyDescent="0.2">
      <c r="A199" s="72"/>
      <c r="B199" s="382" t="s">
        <v>380</v>
      </c>
      <c r="C199" s="383"/>
      <c r="D199" s="384"/>
      <c r="E199" s="120" t="s">
        <v>392</v>
      </c>
      <c r="F199" s="120" t="s">
        <v>393</v>
      </c>
      <c r="G199" s="120" t="s">
        <v>383</v>
      </c>
      <c r="H199" s="109"/>
      <c r="I199" s="109"/>
      <c r="J199" s="109"/>
      <c r="K199" s="109"/>
      <c r="L199" s="128"/>
      <c r="M199" s="86"/>
      <c r="N199" s="84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1"/>
      <c r="AB199" s="1"/>
      <c r="AC199" s="1"/>
      <c r="AD199" s="1"/>
    </row>
    <row r="200" spans="1:30" ht="30.75" customHeight="1" x14ac:dyDescent="0.2">
      <c r="A200" s="1"/>
      <c r="B200" s="386" t="s">
        <v>414</v>
      </c>
      <c r="C200" s="383"/>
      <c r="D200" s="384"/>
      <c r="E200" s="125">
        <v>12.75</v>
      </c>
      <c r="F200" s="125">
        <f>0.2+0.15+10.93+0.3</f>
        <v>11.58</v>
      </c>
      <c r="G200" s="125">
        <f t="shared" ref="G200:G201" si="103">E200*F200</f>
        <v>147.64500000000001</v>
      </c>
      <c r="H200" s="126"/>
      <c r="I200" s="126"/>
      <c r="J200" s="126"/>
      <c r="K200" s="126"/>
      <c r="L200" s="126"/>
      <c r="M200" s="130"/>
      <c r="N200" s="108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30.75" customHeight="1" x14ac:dyDescent="0.2">
      <c r="A201" s="1"/>
      <c r="B201" s="386" t="s">
        <v>414</v>
      </c>
      <c r="C201" s="383"/>
      <c r="D201" s="384"/>
      <c r="E201" s="125">
        <v>6.5</v>
      </c>
      <c r="F201" s="125">
        <v>11.5</v>
      </c>
      <c r="G201" s="125">
        <f t="shared" si="103"/>
        <v>74.75</v>
      </c>
      <c r="H201" s="126"/>
      <c r="I201" s="126"/>
      <c r="J201" s="126"/>
      <c r="K201" s="126"/>
      <c r="L201" s="126"/>
      <c r="M201" s="130"/>
      <c r="N201" s="108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4.25" customHeight="1" x14ac:dyDescent="0.2">
      <c r="A202" s="72"/>
      <c r="B202" s="396" t="s">
        <v>349</v>
      </c>
      <c r="C202" s="383"/>
      <c r="D202" s="383"/>
      <c r="E202" s="383"/>
      <c r="F202" s="383"/>
      <c r="G202" s="383"/>
      <c r="H202" s="383"/>
      <c r="I202" s="383"/>
      <c r="J202" s="384"/>
      <c r="K202" s="397" t="s">
        <v>350</v>
      </c>
      <c r="L202" s="383"/>
      <c r="M202" s="383"/>
      <c r="N202" s="384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1"/>
      <c r="AB202" s="1"/>
      <c r="AC202" s="1"/>
      <c r="AD202" s="1"/>
    </row>
    <row r="203" spans="1:30" ht="161.25" customHeight="1" x14ac:dyDescent="0.2">
      <c r="A203" s="72"/>
      <c r="B203" s="388" t="s">
        <v>361</v>
      </c>
      <c r="C203" s="389"/>
      <c r="D203" s="390"/>
      <c r="E203" s="391" t="s">
        <v>361</v>
      </c>
      <c r="F203" s="383"/>
      <c r="G203" s="392"/>
      <c r="H203" s="393" t="s">
        <v>361</v>
      </c>
      <c r="I203" s="383"/>
      <c r="J203" s="384"/>
      <c r="K203" s="394"/>
      <c r="L203" s="389"/>
      <c r="M203" s="389"/>
      <c r="N203" s="390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1"/>
      <c r="AB203" s="1"/>
      <c r="AC203" s="1"/>
      <c r="AD203" s="1"/>
    </row>
    <row r="204" spans="1:30" ht="12.75" customHeight="1" x14ac:dyDescent="0.2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3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1"/>
      <c r="AB204" s="1"/>
      <c r="AC204" s="1"/>
      <c r="AD204" s="1"/>
    </row>
    <row r="205" spans="1:30" ht="12.75" customHeight="1" x14ac:dyDescent="0.2">
      <c r="A205" s="72"/>
      <c r="B205" s="132" t="s">
        <v>274</v>
      </c>
      <c r="C205" s="133"/>
      <c r="D205" s="133"/>
      <c r="E205" s="395" t="s">
        <v>210</v>
      </c>
      <c r="F205" s="383"/>
      <c r="G205" s="383"/>
      <c r="H205" s="383"/>
      <c r="I205" s="383"/>
      <c r="J205" s="383"/>
      <c r="K205" s="384"/>
      <c r="L205" s="134" t="s">
        <v>344</v>
      </c>
      <c r="M205" s="135">
        <f>SUM(G207:G208)</f>
        <v>222.39500000000001</v>
      </c>
      <c r="N205" s="134" t="s">
        <v>80</v>
      </c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1"/>
      <c r="AB205" s="1"/>
      <c r="AC205" s="1"/>
      <c r="AD205" s="1"/>
    </row>
    <row r="206" spans="1:30" ht="15" customHeight="1" x14ac:dyDescent="0.2">
      <c r="A206" s="72"/>
      <c r="B206" s="382" t="s">
        <v>380</v>
      </c>
      <c r="C206" s="383"/>
      <c r="D206" s="384"/>
      <c r="E206" s="120" t="s">
        <v>392</v>
      </c>
      <c r="F206" s="120" t="s">
        <v>393</v>
      </c>
      <c r="G206" s="120" t="s">
        <v>383</v>
      </c>
      <c r="H206" s="109"/>
      <c r="I206" s="109"/>
      <c r="J206" s="109"/>
      <c r="K206" s="109"/>
      <c r="L206" s="128"/>
      <c r="M206" s="86"/>
      <c r="N206" s="84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1"/>
      <c r="AB206" s="1"/>
      <c r="AC206" s="1"/>
      <c r="AD206" s="1"/>
    </row>
    <row r="207" spans="1:30" ht="30.75" customHeight="1" x14ac:dyDescent="0.2">
      <c r="A207" s="1"/>
      <c r="B207" s="386" t="s">
        <v>414</v>
      </c>
      <c r="C207" s="383"/>
      <c r="D207" s="384"/>
      <c r="E207" s="125">
        <v>12.75</v>
      </c>
      <c r="F207" s="125">
        <f>0.2+0.15+10.93+0.3</f>
        <v>11.58</v>
      </c>
      <c r="G207" s="125">
        <f t="shared" ref="G207:G208" si="104">E207*F207</f>
        <v>147.64500000000001</v>
      </c>
      <c r="H207" s="126"/>
      <c r="I207" s="126"/>
      <c r="J207" s="126"/>
      <c r="K207" s="126"/>
      <c r="L207" s="126"/>
      <c r="M207" s="130"/>
      <c r="N207" s="108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30.75" customHeight="1" x14ac:dyDescent="0.2">
      <c r="A208" s="1"/>
      <c r="B208" s="386" t="s">
        <v>414</v>
      </c>
      <c r="C208" s="383"/>
      <c r="D208" s="384"/>
      <c r="E208" s="125">
        <v>6.5</v>
      </c>
      <c r="F208" s="125">
        <v>11.5</v>
      </c>
      <c r="G208" s="125">
        <f t="shared" si="104"/>
        <v>74.75</v>
      </c>
      <c r="H208" s="126"/>
      <c r="I208" s="126"/>
      <c r="J208" s="126"/>
      <c r="K208" s="126"/>
      <c r="L208" s="126"/>
      <c r="M208" s="130"/>
      <c r="N208" s="108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4.25" customHeight="1" x14ac:dyDescent="0.2">
      <c r="A209" s="72"/>
      <c r="B209" s="396" t="s">
        <v>349</v>
      </c>
      <c r="C209" s="383"/>
      <c r="D209" s="383"/>
      <c r="E209" s="383"/>
      <c r="F209" s="383"/>
      <c r="G209" s="383"/>
      <c r="H209" s="383"/>
      <c r="I209" s="383"/>
      <c r="J209" s="384"/>
      <c r="K209" s="397" t="s">
        <v>350</v>
      </c>
      <c r="L209" s="383"/>
      <c r="M209" s="383"/>
      <c r="N209" s="384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1"/>
      <c r="AB209" s="1"/>
      <c r="AC209" s="1"/>
      <c r="AD209" s="1"/>
    </row>
    <row r="210" spans="1:30" ht="161.25" customHeight="1" x14ac:dyDescent="0.2">
      <c r="A210" s="72"/>
      <c r="B210" s="388" t="s">
        <v>361</v>
      </c>
      <c r="C210" s="389"/>
      <c r="D210" s="390"/>
      <c r="E210" s="391" t="s">
        <v>361</v>
      </c>
      <c r="F210" s="383"/>
      <c r="G210" s="392"/>
      <c r="H210" s="393" t="s">
        <v>361</v>
      </c>
      <c r="I210" s="383"/>
      <c r="J210" s="384"/>
      <c r="K210" s="394"/>
      <c r="L210" s="389"/>
      <c r="M210" s="389"/>
      <c r="N210" s="390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1"/>
      <c r="AB210" s="1"/>
      <c r="AC210" s="1"/>
      <c r="AD210" s="1"/>
    </row>
    <row r="211" spans="1:30" ht="12.75" customHeight="1" x14ac:dyDescent="0.2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3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1"/>
      <c r="AB211" s="1"/>
      <c r="AC211" s="1"/>
      <c r="AD211" s="1"/>
    </row>
    <row r="212" spans="1:30" ht="12.75" customHeight="1" x14ac:dyDescent="0.2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3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1"/>
      <c r="AB212" s="1"/>
      <c r="AC212" s="1"/>
      <c r="AD212" s="1"/>
    </row>
    <row r="213" spans="1:30" ht="12.75" customHeight="1" x14ac:dyDescent="0.2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3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1"/>
      <c r="AB213" s="1"/>
      <c r="AC213" s="1"/>
      <c r="AD213" s="1"/>
    </row>
    <row r="214" spans="1:30" ht="12.75" customHeight="1" x14ac:dyDescent="0.2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3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1"/>
      <c r="AB214" s="1"/>
      <c r="AC214" s="1"/>
      <c r="AD214" s="1"/>
    </row>
    <row r="215" spans="1:30" ht="12.75" customHeight="1" x14ac:dyDescent="0.2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3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1"/>
      <c r="AB215" s="1"/>
      <c r="AC215" s="1"/>
      <c r="AD215" s="1"/>
    </row>
    <row r="216" spans="1:30" ht="12.75" customHeight="1" x14ac:dyDescent="0.2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3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1"/>
      <c r="AB216" s="1"/>
      <c r="AC216" s="1"/>
      <c r="AD216" s="1"/>
    </row>
    <row r="217" spans="1:30" ht="12.75" customHeight="1" x14ac:dyDescent="0.2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3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1"/>
      <c r="AB217" s="1"/>
      <c r="AC217" s="1"/>
      <c r="AD217" s="1"/>
    </row>
    <row r="218" spans="1:30" ht="12.75" customHeight="1" x14ac:dyDescent="0.2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3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1"/>
      <c r="AB218" s="1"/>
      <c r="AC218" s="1"/>
      <c r="AD218" s="1"/>
    </row>
    <row r="219" spans="1:30" ht="12.75" customHeight="1" x14ac:dyDescent="0.2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3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1"/>
      <c r="AB219" s="1"/>
      <c r="AC219" s="1"/>
      <c r="AD219" s="1"/>
    </row>
    <row r="220" spans="1:30" ht="12.75" customHeight="1" x14ac:dyDescent="0.2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3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1"/>
      <c r="AB220" s="1"/>
      <c r="AC220" s="1"/>
      <c r="AD220" s="1"/>
    </row>
    <row r="221" spans="1:30" ht="12.75" customHeight="1" x14ac:dyDescent="0.2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3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1"/>
      <c r="AB221" s="1"/>
      <c r="AC221" s="1"/>
      <c r="AD221" s="1"/>
    </row>
    <row r="222" spans="1:30" ht="12.75" customHeight="1" x14ac:dyDescent="0.2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3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1"/>
      <c r="AB222" s="1"/>
      <c r="AC222" s="1"/>
      <c r="AD222" s="1"/>
    </row>
    <row r="223" spans="1:30" ht="12.75" customHeight="1" x14ac:dyDescent="0.2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3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1"/>
      <c r="AB223" s="1"/>
      <c r="AC223" s="1"/>
      <c r="AD223" s="1"/>
    </row>
    <row r="224" spans="1:30" ht="12.75" customHeight="1" x14ac:dyDescent="0.2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3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1"/>
      <c r="AB224" s="1"/>
      <c r="AC224" s="1"/>
      <c r="AD224" s="1"/>
    </row>
    <row r="225" spans="1:30" ht="12.75" customHeight="1" x14ac:dyDescent="0.2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3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1"/>
      <c r="AB225" s="1"/>
      <c r="AC225" s="1"/>
      <c r="AD225" s="1"/>
    </row>
    <row r="226" spans="1:30" ht="12.75" customHeight="1" x14ac:dyDescent="0.2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3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1"/>
      <c r="AB226" s="1"/>
      <c r="AC226" s="1"/>
      <c r="AD226" s="1"/>
    </row>
    <row r="227" spans="1:30" ht="12.75" customHeight="1" x14ac:dyDescent="0.2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3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1"/>
      <c r="AB227" s="1"/>
      <c r="AC227" s="1"/>
      <c r="AD227" s="1"/>
    </row>
    <row r="228" spans="1:30" ht="12.75" customHeight="1" x14ac:dyDescent="0.2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3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1"/>
      <c r="AB228" s="1"/>
      <c r="AC228" s="1"/>
      <c r="AD228" s="1"/>
    </row>
    <row r="229" spans="1:30" ht="12.75" customHeight="1" x14ac:dyDescent="0.2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3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1"/>
      <c r="AB229" s="1"/>
      <c r="AC229" s="1"/>
      <c r="AD229" s="1"/>
    </row>
    <row r="230" spans="1:30" ht="12.75" customHeight="1" x14ac:dyDescent="0.2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3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1"/>
      <c r="AB230" s="1"/>
      <c r="AC230" s="1"/>
      <c r="AD230" s="1"/>
    </row>
    <row r="231" spans="1:30" ht="12.75" customHeight="1" x14ac:dyDescent="0.2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3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1"/>
      <c r="AB231" s="1"/>
      <c r="AC231" s="1"/>
      <c r="AD231" s="1"/>
    </row>
    <row r="232" spans="1:30" ht="12.75" customHeight="1" x14ac:dyDescent="0.2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3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1"/>
      <c r="AB232" s="1"/>
      <c r="AC232" s="1"/>
      <c r="AD232" s="1"/>
    </row>
    <row r="233" spans="1:30" ht="12.75" customHeight="1" x14ac:dyDescent="0.2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3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1"/>
      <c r="AB233" s="1"/>
      <c r="AC233" s="1"/>
      <c r="AD233" s="1"/>
    </row>
    <row r="234" spans="1:30" ht="12.75" customHeight="1" x14ac:dyDescent="0.2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3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1"/>
      <c r="AB234" s="1"/>
      <c r="AC234" s="1"/>
      <c r="AD234" s="1"/>
    </row>
    <row r="235" spans="1:30" ht="12.75" customHeight="1" x14ac:dyDescent="0.2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3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1"/>
      <c r="AB235" s="1"/>
      <c r="AC235" s="1"/>
      <c r="AD235" s="1"/>
    </row>
    <row r="236" spans="1:30" ht="12.75" customHeight="1" x14ac:dyDescent="0.2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3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1"/>
      <c r="AB236" s="1"/>
      <c r="AC236" s="1"/>
      <c r="AD236" s="1"/>
    </row>
    <row r="237" spans="1:30" ht="12.75" customHeight="1" x14ac:dyDescent="0.2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3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1"/>
      <c r="AB237" s="1"/>
      <c r="AC237" s="1"/>
      <c r="AD237" s="1"/>
    </row>
    <row r="238" spans="1:30" ht="12.75" customHeight="1" x14ac:dyDescent="0.2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3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1"/>
      <c r="AB238" s="1"/>
      <c r="AC238" s="1"/>
      <c r="AD238" s="1"/>
    </row>
    <row r="239" spans="1:30" ht="12.75" customHeight="1" x14ac:dyDescent="0.2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3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1"/>
      <c r="AB239" s="1"/>
      <c r="AC239" s="1"/>
      <c r="AD239" s="1"/>
    </row>
    <row r="240" spans="1:30" ht="12.75" customHeight="1" x14ac:dyDescent="0.2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3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1"/>
      <c r="AB240" s="1"/>
      <c r="AC240" s="1"/>
      <c r="AD240" s="1"/>
    </row>
    <row r="241" spans="1:30" ht="12.75" customHeight="1" x14ac:dyDescent="0.2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3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1"/>
      <c r="AB241" s="1"/>
      <c r="AC241" s="1"/>
      <c r="AD241" s="1"/>
    </row>
    <row r="242" spans="1:30" ht="12.75" customHeight="1" x14ac:dyDescent="0.2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3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1"/>
      <c r="AB242" s="1"/>
      <c r="AC242" s="1"/>
      <c r="AD242" s="1"/>
    </row>
    <row r="243" spans="1:30" ht="12.75" customHeight="1" x14ac:dyDescent="0.2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3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1"/>
      <c r="AB243" s="1"/>
      <c r="AC243" s="1"/>
      <c r="AD243" s="1"/>
    </row>
    <row r="244" spans="1:30" ht="12.75" customHeight="1" x14ac:dyDescent="0.2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3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1"/>
      <c r="AB244" s="1"/>
      <c r="AC244" s="1"/>
      <c r="AD244" s="1"/>
    </row>
    <row r="245" spans="1:30" ht="12.75" customHeight="1" x14ac:dyDescent="0.2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3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1"/>
      <c r="AB245" s="1"/>
      <c r="AC245" s="1"/>
      <c r="AD245" s="1"/>
    </row>
    <row r="246" spans="1:30" ht="12.75" customHeight="1" x14ac:dyDescent="0.2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3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1"/>
      <c r="AB246" s="1"/>
      <c r="AC246" s="1"/>
      <c r="AD246" s="1"/>
    </row>
    <row r="247" spans="1:30" ht="12.75" customHeight="1" x14ac:dyDescent="0.2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3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1"/>
      <c r="AB247" s="1"/>
      <c r="AC247" s="1"/>
      <c r="AD247" s="1"/>
    </row>
    <row r="248" spans="1:30" ht="12.75" customHeight="1" x14ac:dyDescent="0.2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3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1"/>
      <c r="AB248" s="1"/>
      <c r="AC248" s="1"/>
      <c r="AD248" s="1"/>
    </row>
    <row r="249" spans="1:30" ht="12.75" customHeight="1" x14ac:dyDescent="0.2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3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1"/>
      <c r="AB249" s="1"/>
      <c r="AC249" s="1"/>
      <c r="AD249" s="1"/>
    </row>
    <row r="250" spans="1:30" ht="12.75" customHeight="1" x14ac:dyDescent="0.2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3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1"/>
      <c r="AB250" s="1"/>
      <c r="AC250" s="1"/>
      <c r="AD250" s="1"/>
    </row>
    <row r="251" spans="1:30" ht="12.75" customHeight="1" x14ac:dyDescent="0.2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3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1"/>
      <c r="AB251" s="1"/>
      <c r="AC251" s="1"/>
      <c r="AD251" s="1"/>
    </row>
    <row r="252" spans="1:30" ht="12.75" customHeight="1" x14ac:dyDescent="0.2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3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1"/>
      <c r="AB252" s="1"/>
      <c r="AC252" s="1"/>
      <c r="AD252" s="1"/>
    </row>
    <row r="253" spans="1:30" ht="12.75" customHeight="1" x14ac:dyDescent="0.2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3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1"/>
      <c r="AB253" s="1"/>
      <c r="AC253" s="1"/>
      <c r="AD253" s="1"/>
    </row>
    <row r="254" spans="1:30" ht="12.75" customHeight="1" x14ac:dyDescent="0.2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3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1"/>
      <c r="AB254" s="1"/>
      <c r="AC254" s="1"/>
      <c r="AD254" s="1"/>
    </row>
    <row r="255" spans="1:30" ht="12.75" customHeight="1" x14ac:dyDescent="0.2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3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1"/>
      <c r="AB255" s="1"/>
      <c r="AC255" s="1"/>
      <c r="AD255" s="1"/>
    </row>
    <row r="256" spans="1:30" ht="12.75" customHeight="1" x14ac:dyDescent="0.2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3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1"/>
      <c r="AB256" s="1"/>
      <c r="AC256" s="1"/>
      <c r="AD256" s="1"/>
    </row>
    <row r="257" spans="1:30" ht="12.75" customHeight="1" x14ac:dyDescent="0.2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3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1"/>
      <c r="AB257" s="1"/>
      <c r="AC257" s="1"/>
      <c r="AD257" s="1"/>
    </row>
    <row r="258" spans="1:30" ht="12.75" customHeight="1" x14ac:dyDescent="0.2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3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1"/>
      <c r="AB258" s="1"/>
      <c r="AC258" s="1"/>
      <c r="AD258" s="1"/>
    </row>
    <row r="259" spans="1:30" ht="12.75" customHeight="1" x14ac:dyDescent="0.2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3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1"/>
      <c r="AB259" s="1"/>
      <c r="AC259" s="1"/>
      <c r="AD259" s="1"/>
    </row>
    <row r="260" spans="1:30" ht="12.75" customHeight="1" x14ac:dyDescent="0.2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3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1"/>
      <c r="AB260" s="1"/>
      <c r="AC260" s="1"/>
      <c r="AD260" s="1"/>
    </row>
    <row r="261" spans="1:30" ht="12.75" customHeight="1" x14ac:dyDescent="0.2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3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1"/>
      <c r="AB261" s="1"/>
      <c r="AC261" s="1"/>
      <c r="AD261" s="1"/>
    </row>
    <row r="262" spans="1:30" ht="12.75" customHeight="1" x14ac:dyDescent="0.2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3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1"/>
      <c r="AB262" s="1"/>
      <c r="AC262" s="1"/>
      <c r="AD262" s="1"/>
    </row>
    <row r="263" spans="1:30" ht="12.75" customHeight="1" x14ac:dyDescent="0.2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3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1"/>
      <c r="AB263" s="1"/>
      <c r="AC263" s="1"/>
      <c r="AD263" s="1"/>
    </row>
    <row r="264" spans="1:30" ht="12.75" customHeight="1" x14ac:dyDescent="0.2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3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1"/>
      <c r="AB264" s="1"/>
      <c r="AC264" s="1"/>
      <c r="AD264" s="1"/>
    </row>
    <row r="265" spans="1:30" ht="12.75" customHeight="1" x14ac:dyDescent="0.2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3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1"/>
      <c r="AB265" s="1"/>
      <c r="AC265" s="1"/>
      <c r="AD265" s="1"/>
    </row>
    <row r="266" spans="1:30" ht="12.75" customHeight="1" x14ac:dyDescent="0.2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3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1"/>
      <c r="AB266" s="1"/>
      <c r="AC266" s="1"/>
      <c r="AD266" s="1"/>
    </row>
    <row r="267" spans="1:30" ht="12.75" customHeight="1" x14ac:dyDescent="0.2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3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1"/>
      <c r="AB267" s="1"/>
      <c r="AC267" s="1"/>
      <c r="AD267" s="1"/>
    </row>
    <row r="268" spans="1:30" ht="12.75" customHeight="1" x14ac:dyDescent="0.2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3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1"/>
      <c r="AB268" s="1"/>
      <c r="AC268" s="1"/>
      <c r="AD268" s="1"/>
    </row>
    <row r="269" spans="1:30" ht="12.75" customHeight="1" x14ac:dyDescent="0.2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3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1"/>
      <c r="AB269" s="1"/>
      <c r="AC269" s="1"/>
      <c r="AD269" s="1"/>
    </row>
    <row r="270" spans="1:30" ht="12.75" customHeight="1" x14ac:dyDescent="0.2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3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1"/>
      <c r="AB270" s="1"/>
      <c r="AC270" s="1"/>
      <c r="AD270" s="1"/>
    </row>
    <row r="271" spans="1:30" ht="12.75" customHeight="1" x14ac:dyDescent="0.2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3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1"/>
      <c r="AB271" s="1"/>
      <c r="AC271" s="1"/>
      <c r="AD271" s="1"/>
    </row>
    <row r="272" spans="1:30" ht="12.75" customHeight="1" x14ac:dyDescent="0.2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3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1"/>
      <c r="AB272" s="1"/>
      <c r="AC272" s="1"/>
      <c r="AD272" s="1"/>
    </row>
    <row r="273" spans="1:30" ht="12.75" customHeight="1" x14ac:dyDescent="0.2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3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1"/>
      <c r="AB273" s="1"/>
      <c r="AC273" s="1"/>
      <c r="AD273" s="1"/>
    </row>
    <row r="274" spans="1:30" ht="12.75" customHeight="1" x14ac:dyDescent="0.2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3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1"/>
      <c r="AB274" s="1"/>
      <c r="AC274" s="1"/>
      <c r="AD274" s="1"/>
    </row>
    <row r="275" spans="1:30" ht="12.75" customHeight="1" x14ac:dyDescent="0.2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3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1"/>
      <c r="AB275" s="1"/>
      <c r="AC275" s="1"/>
      <c r="AD275" s="1"/>
    </row>
    <row r="276" spans="1:30" ht="12.75" customHeight="1" x14ac:dyDescent="0.2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3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1"/>
      <c r="AB276" s="1"/>
      <c r="AC276" s="1"/>
      <c r="AD276" s="1"/>
    </row>
    <row r="277" spans="1:30" ht="12.75" customHeight="1" x14ac:dyDescent="0.2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3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1"/>
      <c r="AB277" s="1"/>
      <c r="AC277" s="1"/>
      <c r="AD277" s="1"/>
    </row>
    <row r="278" spans="1:30" ht="12.75" customHeight="1" x14ac:dyDescent="0.2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3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1"/>
      <c r="AB278" s="1"/>
      <c r="AC278" s="1"/>
      <c r="AD278" s="1"/>
    </row>
    <row r="279" spans="1:30" ht="12.75" customHeight="1" x14ac:dyDescent="0.2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3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1"/>
      <c r="AB279" s="1"/>
      <c r="AC279" s="1"/>
      <c r="AD279" s="1"/>
    </row>
    <row r="280" spans="1:30" ht="12.75" customHeight="1" x14ac:dyDescent="0.2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3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1"/>
      <c r="AB280" s="1"/>
      <c r="AC280" s="1"/>
      <c r="AD280" s="1"/>
    </row>
    <row r="281" spans="1:30" ht="12.75" customHeight="1" x14ac:dyDescent="0.2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3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1"/>
      <c r="AB281" s="1"/>
      <c r="AC281" s="1"/>
      <c r="AD281" s="1"/>
    </row>
    <row r="282" spans="1:30" ht="12.75" customHeight="1" x14ac:dyDescent="0.2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3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1"/>
      <c r="AB282" s="1"/>
      <c r="AC282" s="1"/>
      <c r="AD282" s="1"/>
    </row>
    <row r="283" spans="1:30" ht="12.75" customHeight="1" x14ac:dyDescent="0.2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3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1"/>
      <c r="AB283" s="1"/>
      <c r="AC283" s="1"/>
      <c r="AD283" s="1"/>
    </row>
    <row r="284" spans="1:30" ht="12.75" customHeight="1" x14ac:dyDescent="0.2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3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1"/>
      <c r="AB284" s="1"/>
      <c r="AC284" s="1"/>
      <c r="AD284" s="1"/>
    </row>
    <row r="285" spans="1:30" ht="12.75" customHeight="1" x14ac:dyDescent="0.2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3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1"/>
      <c r="AB285" s="1"/>
      <c r="AC285" s="1"/>
      <c r="AD285" s="1"/>
    </row>
    <row r="286" spans="1:30" ht="12.75" customHeight="1" x14ac:dyDescent="0.2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3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1"/>
      <c r="AB286" s="1"/>
      <c r="AC286" s="1"/>
      <c r="AD286" s="1"/>
    </row>
    <row r="287" spans="1:30" ht="12.75" customHeight="1" x14ac:dyDescent="0.2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3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1"/>
      <c r="AB287" s="1"/>
      <c r="AC287" s="1"/>
      <c r="AD287" s="1"/>
    </row>
    <row r="288" spans="1:30" ht="12.75" customHeight="1" x14ac:dyDescent="0.2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3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1"/>
      <c r="AB288" s="1"/>
      <c r="AC288" s="1"/>
      <c r="AD288" s="1"/>
    </row>
    <row r="289" spans="1:30" ht="12.75" customHeight="1" x14ac:dyDescent="0.2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3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1"/>
      <c r="AB289" s="1"/>
      <c r="AC289" s="1"/>
      <c r="AD289" s="1"/>
    </row>
    <row r="290" spans="1:30" ht="12.75" customHeight="1" x14ac:dyDescent="0.2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3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1"/>
      <c r="AB290" s="1"/>
      <c r="AC290" s="1"/>
      <c r="AD290" s="1"/>
    </row>
    <row r="291" spans="1:30" ht="12.75" customHeight="1" x14ac:dyDescent="0.2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3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1"/>
      <c r="AB291" s="1"/>
      <c r="AC291" s="1"/>
      <c r="AD291" s="1"/>
    </row>
    <row r="292" spans="1:30" ht="12.75" customHeight="1" x14ac:dyDescent="0.2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3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1"/>
      <c r="AB292" s="1"/>
      <c r="AC292" s="1"/>
      <c r="AD292" s="1"/>
    </row>
    <row r="293" spans="1:30" ht="12.75" customHeight="1" x14ac:dyDescent="0.2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3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1"/>
      <c r="AB293" s="1"/>
      <c r="AC293" s="1"/>
      <c r="AD293" s="1"/>
    </row>
    <row r="294" spans="1:30" ht="12.75" customHeight="1" x14ac:dyDescent="0.2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3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1"/>
      <c r="AB294" s="1"/>
      <c r="AC294" s="1"/>
      <c r="AD294" s="1"/>
    </row>
    <row r="295" spans="1:30" ht="12.75" customHeight="1" x14ac:dyDescent="0.2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3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1"/>
      <c r="AB295" s="1"/>
      <c r="AC295" s="1"/>
      <c r="AD295" s="1"/>
    </row>
    <row r="296" spans="1:30" ht="12.75" customHeight="1" x14ac:dyDescent="0.2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3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1"/>
      <c r="AB296" s="1"/>
      <c r="AC296" s="1"/>
      <c r="AD296" s="1"/>
    </row>
    <row r="297" spans="1:30" ht="12.75" customHeight="1" x14ac:dyDescent="0.2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3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1"/>
      <c r="AB297" s="1"/>
      <c r="AC297" s="1"/>
      <c r="AD297" s="1"/>
    </row>
    <row r="298" spans="1:30" ht="12.75" customHeight="1" x14ac:dyDescent="0.2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3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1"/>
      <c r="AB298" s="1"/>
      <c r="AC298" s="1"/>
      <c r="AD298" s="1"/>
    </row>
    <row r="299" spans="1:30" ht="12.75" customHeight="1" x14ac:dyDescent="0.2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3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1"/>
      <c r="AB299" s="1"/>
      <c r="AC299" s="1"/>
      <c r="AD299" s="1"/>
    </row>
    <row r="300" spans="1:30" ht="12.75" customHeight="1" x14ac:dyDescent="0.2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3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1"/>
      <c r="AB300" s="1"/>
      <c r="AC300" s="1"/>
      <c r="AD300" s="1"/>
    </row>
    <row r="301" spans="1:30" ht="12.75" customHeight="1" x14ac:dyDescent="0.2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3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1"/>
      <c r="AB301" s="1"/>
      <c r="AC301" s="1"/>
      <c r="AD301" s="1"/>
    </row>
    <row r="302" spans="1:30" ht="12.75" customHeight="1" x14ac:dyDescent="0.2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3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1"/>
      <c r="AB302" s="1"/>
      <c r="AC302" s="1"/>
      <c r="AD302" s="1"/>
    </row>
    <row r="303" spans="1:30" ht="12.75" customHeight="1" x14ac:dyDescent="0.2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3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1"/>
      <c r="AB303" s="1"/>
      <c r="AC303" s="1"/>
      <c r="AD303" s="1"/>
    </row>
    <row r="304" spans="1:30" ht="12.75" customHeight="1" x14ac:dyDescent="0.2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3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1"/>
      <c r="AB304" s="1"/>
      <c r="AC304" s="1"/>
      <c r="AD304" s="1"/>
    </row>
    <row r="305" spans="1:30" ht="12.75" customHeight="1" x14ac:dyDescent="0.2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3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1"/>
      <c r="AB305" s="1"/>
      <c r="AC305" s="1"/>
      <c r="AD305" s="1"/>
    </row>
    <row r="306" spans="1:30" ht="12.75" customHeight="1" x14ac:dyDescent="0.2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3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1"/>
      <c r="AB306" s="1"/>
      <c r="AC306" s="1"/>
      <c r="AD306" s="1"/>
    </row>
    <row r="307" spans="1:30" ht="12.75" customHeight="1" x14ac:dyDescent="0.2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3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1"/>
      <c r="AB307" s="1"/>
      <c r="AC307" s="1"/>
      <c r="AD307" s="1"/>
    </row>
    <row r="308" spans="1:30" ht="12.75" customHeight="1" x14ac:dyDescent="0.2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3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1"/>
      <c r="AB308" s="1"/>
      <c r="AC308" s="1"/>
      <c r="AD308" s="1"/>
    </row>
    <row r="309" spans="1:30" ht="12.75" customHeight="1" x14ac:dyDescent="0.2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3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1"/>
      <c r="AB309" s="1"/>
      <c r="AC309" s="1"/>
      <c r="AD309" s="1"/>
    </row>
    <row r="310" spans="1:30" ht="12.75" customHeight="1" x14ac:dyDescent="0.2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3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1"/>
      <c r="AB310" s="1"/>
      <c r="AC310" s="1"/>
      <c r="AD310" s="1"/>
    </row>
    <row r="311" spans="1:30" ht="12.75" customHeight="1" x14ac:dyDescent="0.2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3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1"/>
      <c r="AB311" s="1"/>
      <c r="AC311" s="1"/>
      <c r="AD311" s="1"/>
    </row>
    <row r="312" spans="1:30" ht="12.75" customHeight="1" x14ac:dyDescent="0.2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3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1"/>
      <c r="AB312" s="1"/>
      <c r="AC312" s="1"/>
      <c r="AD312" s="1"/>
    </row>
    <row r="313" spans="1:30" ht="12.75" customHeight="1" x14ac:dyDescent="0.2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3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1"/>
      <c r="AB313" s="1"/>
      <c r="AC313" s="1"/>
      <c r="AD313" s="1"/>
    </row>
    <row r="314" spans="1:30" ht="12.75" customHeight="1" x14ac:dyDescent="0.2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3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1"/>
      <c r="AB314" s="1"/>
      <c r="AC314" s="1"/>
      <c r="AD314" s="1"/>
    </row>
    <row r="315" spans="1:30" ht="12.75" customHeight="1" x14ac:dyDescent="0.2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3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1"/>
      <c r="AB315" s="1"/>
      <c r="AC315" s="1"/>
      <c r="AD315" s="1"/>
    </row>
    <row r="316" spans="1:30" ht="12.75" customHeight="1" x14ac:dyDescent="0.2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3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1"/>
      <c r="AB316" s="1"/>
      <c r="AC316" s="1"/>
      <c r="AD316" s="1"/>
    </row>
    <row r="317" spans="1:30" ht="12.75" customHeight="1" x14ac:dyDescent="0.2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3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1"/>
      <c r="AB317" s="1"/>
      <c r="AC317" s="1"/>
      <c r="AD317" s="1"/>
    </row>
    <row r="318" spans="1:30" ht="12.75" customHeight="1" x14ac:dyDescent="0.2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3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1"/>
      <c r="AB318" s="1"/>
      <c r="AC318" s="1"/>
      <c r="AD318" s="1"/>
    </row>
    <row r="319" spans="1:30" ht="12.75" customHeight="1" x14ac:dyDescent="0.2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3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1"/>
      <c r="AB319" s="1"/>
      <c r="AC319" s="1"/>
      <c r="AD319" s="1"/>
    </row>
    <row r="320" spans="1:30" ht="12.75" customHeight="1" x14ac:dyDescent="0.2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3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1"/>
      <c r="AB320" s="1"/>
      <c r="AC320" s="1"/>
      <c r="AD320" s="1"/>
    </row>
    <row r="321" spans="1:30" ht="12.75" customHeight="1" x14ac:dyDescent="0.2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3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1"/>
      <c r="AB321" s="1"/>
      <c r="AC321" s="1"/>
      <c r="AD321" s="1"/>
    </row>
    <row r="322" spans="1:30" ht="12.75" customHeight="1" x14ac:dyDescent="0.2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3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1"/>
      <c r="AB322" s="1"/>
      <c r="AC322" s="1"/>
      <c r="AD322" s="1"/>
    </row>
    <row r="323" spans="1:30" ht="12.75" customHeight="1" x14ac:dyDescent="0.2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3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1"/>
      <c r="AB323" s="1"/>
      <c r="AC323" s="1"/>
      <c r="AD323" s="1"/>
    </row>
    <row r="324" spans="1:30" ht="12.75" customHeight="1" x14ac:dyDescent="0.2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3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1"/>
      <c r="AB324" s="1"/>
      <c r="AC324" s="1"/>
      <c r="AD324" s="1"/>
    </row>
    <row r="325" spans="1:30" ht="12.75" customHeight="1" x14ac:dyDescent="0.2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3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1"/>
      <c r="AB325" s="1"/>
      <c r="AC325" s="1"/>
      <c r="AD325" s="1"/>
    </row>
    <row r="326" spans="1:30" ht="12.75" customHeight="1" x14ac:dyDescent="0.2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3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1"/>
      <c r="AB326" s="1"/>
      <c r="AC326" s="1"/>
      <c r="AD326" s="1"/>
    </row>
    <row r="327" spans="1:30" ht="12.75" customHeight="1" x14ac:dyDescent="0.2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3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1"/>
      <c r="AB327" s="1"/>
      <c r="AC327" s="1"/>
      <c r="AD327" s="1"/>
    </row>
    <row r="328" spans="1:30" ht="12.75" customHeight="1" x14ac:dyDescent="0.2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3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1"/>
      <c r="AB328" s="1"/>
      <c r="AC328" s="1"/>
      <c r="AD328" s="1"/>
    </row>
    <row r="329" spans="1:30" ht="12.75" customHeight="1" x14ac:dyDescent="0.2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3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1"/>
      <c r="AB329" s="1"/>
      <c r="AC329" s="1"/>
      <c r="AD329" s="1"/>
    </row>
    <row r="330" spans="1:30" ht="12.75" customHeight="1" x14ac:dyDescent="0.2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3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1"/>
      <c r="AB330" s="1"/>
      <c r="AC330" s="1"/>
      <c r="AD330" s="1"/>
    </row>
    <row r="331" spans="1:30" ht="12.75" customHeight="1" x14ac:dyDescent="0.2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3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1"/>
      <c r="AB331" s="1"/>
      <c r="AC331" s="1"/>
      <c r="AD331" s="1"/>
    </row>
    <row r="332" spans="1:30" ht="12.75" customHeight="1" x14ac:dyDescent="0.2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3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1"/>
      <c r="AB332" s="1"/>
      <c r="AC332" s="1"/>
      <c r="AD332" s="1"/>
    </row>
    <row r="333" spans="1:30" ht="12.75" customHeight="1" x14ac:dyDescent="0.2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3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1"/>
      <c r="AB333" s="1"/>
      <c r="AC333" s="1"/>
      <c r="AD333" s="1"/>
    </row>
    <row r="334" spans="1:30" ht="12.75" customHeight="1" x14ac:dyDescent="0.2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3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1"/>
      <c r="AB334" s="1"/>
      <c r="AC334" s="1"/>
      <c r="AD334" s="1"/>
    </row>
    <row r="335" spans="1:30" ht="12.75" customHeight="1" x14ac:dyDescent="0.2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3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1"/>
      <c r="AB335" s="1"/>
      <c r="AC335" s="1"/>
      <c r="AD335" s="1"/>
    </row>
    <row r="336" spans="1:30" ht="12.75" customHeight="1" x14ac:dyDescent="0.2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3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1"/>
      <c r="AB336" s="1"/>
      <c r="AC336" s="1"/>
      <c r="AD336" s="1"/>
    </row>
    <row r="337" spans="1:30" ht="12.75" customHeight="1" x14ac:dyDescent="0.2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3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1"/>
      <c r="AB337" s="1"/>
      <c r="AC337" s="1"/>
      <c r="AD337" s="1"/>
    </row>
    <row r="338" spans="1:30" ht="12.75" customHeight="1" x14ac:dyDescent="0.2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3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1"/>
      <c r="AB338" s="1"/>
      <c r="AC338" s="1"/>
      <c r="AD338" s="1"/>
    </row>
    <row r="339" spans="1:30" ht="12.75" customHeight="1" x14ac:dyDescent="0.2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3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1"/>
      <c r="AB339" s="1"/>
      <c r="AC339" s="1"/>
      <c r="AD339" s="1"/>
    </row>
    <row r="340" spans="1:30" ht="12.75" customHeight="1" x14ac:dyDescent="0.2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3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1"/>
      <c r="AB340" s="1"/>
      <c r="AC340" s="1"/>
      <c r="AD340" s="1"/>
    </row>
    <row r="341" spans="1:30" ht="12.75" customHeight="1" x14ac:dyDescent="0.2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3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1"/>
      <c r="AB341" s="1"/>
      <c r="AC341" s="1"/>
      <c r="AD341" s="1"/>
    </row>
    <row r="342" spans="1:30" ht="12.75" customHeight="1" x14ac:dyDescent="0.2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3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1"/>
      <c r="AB342" s="1"/>
      <c r="AC342" s="1"/>
      <c r="AD342" s="1"/>
    </row>
    <row r="343" spans="1:30" ht="12.75" customHeight="1" x14ac:dyDescent="0.2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3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1"/>
      <c r="AB343" s="1"/>
      <c r="AC343" s="1"/>
      <c r="AD343" s="1"/>
    </row>
    <row r="344" spans="1:30" ht="12.75" customHeight="1" x14ac:dyDescent="0.2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3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1"/>
      <c r="AB344" s="1"/>
      <c r="AC344" s="1"/>
      <c r="AD344" s="1"/>
    </row>
    <row r="345" spans="1:30" ht="12.75" customHeight="1" x14ac:dyDescent="0.2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3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1"/>
      <c r="AB345" s="1"/>
      <c r="AC345" s="1"/>
      <c r="AD345" s="1"/>
    </row>
    <row r="346" spans="1:30" ht="12.75" customHeight="1" x14ac:dyDescent="0.2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3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1"/>
      <c r="AB346" s="1"/>
      <c r="AC346" s="1"/>
      <c r="AD346" s="1"/>
    </row>
    <row r="347" spans="1:30" ht="12.75" customHeight="1" x14ac:dyDescent="0.2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3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1"/>
      <c r="AB347" s="1"/>
      <c r="AC347" s="1"/>
      <c r="AD347" s="1"/>
    </row>
    <row r="348" spans="1:30" ht="12.75" customHeight="1" x14ac:dyDescent="0.2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3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1"/>
      <c r="AB348" s="1"/>
      <c r="AC348" s="1"/>
      <c r="AD348" s="1"/>
    </row>
    <row r="349" spans="1:30" ht="12.75" customHeight="1" x14ac:dyDescent="0.2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3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1"/>
      <c r="AB349" s="1"/>
      <c r="AC349" s="1"/>
      <c r="AD349" s="1"/>
    </row>
    <row r="350" spans="1:30" ht="12.75" customHeight="1" x14ac:dyDescent="0.2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3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1"/>
      <c r="AB350" s="1"/>
      <c r="AC350" s="1"/>
      <c r="AD350" s="1"/>
    </row>
    <row r="351" spans="1:30" ht="12.75" customHeight="1" x14ac:dyDescent="0.2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3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1"/>
      <c r="AB351" s="1"/>
      <c r="AC351" s="1"/>
      <c r="AD351" s="1"/>
    </row>
    <row r="352" spans="1:30" ht="12.75" customHeight="1" x14ac:dyDescent="0.2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3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1"/>
      <c r="AB352" s="1"/>
      <c r="AC352" s="1"/>
      <c r="AD352" s="1"/>
    </row>
    <row r="353" spans="1:30" ht="12.75" customHeight="1" x14ac:dyDescent="0.2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3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1"/>
      <c r="AB353" s="1"/>
      <c r="AC353" s="1"/>
      <c r="AD353" s="1"/>
    </row>
    <row r="354" spans="1:30" ht="12.75" customHeight="1" x14ac:dyDescent="0.2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3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1"/>
      <c r="AB354" s="1"/>
      <c r="AC354" s="1"/>
      <c r="AD354" s="1"/>
    </row>
    <row r="355" spans="1:30" ht="12.75" customHeight="1" x14ac:dyDescent="0.2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3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1"/>
      <c r="AB355" s="1"/>
      <c r="AC355" s="1"/>
      <c r="AD355" s="1"/>
    </row>
    <row r="356" spans="1:30" ht="12.75" customHeight="1" x14ac:dyDescent="0.2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3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1"/>
      <c r="AB356" s="1"/>
      <c r="AC356" s="1"/>
      <c r="AD356" s="1"/>
    </row>
    <row r="357" spans="1:30" ht="12.75" customHeight="1" x14ac:dyDescent="0.2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3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1"/>
      <c r="AB357" s="1"/>
      <c r="AC357" s="1"/>
      <c r="AD357" s="1"/>
    </row>
    <row r="358" spans="1:30" ht="12.75" customHeight="1" x14ac:dyDescent="0.2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3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1"/>
      <c r="AB358" s="1"/>
      <c r="AC358" s="1"/>
      <c r="AD358" s="1"/>
    </row>
    <row r="359" spans="1:30" ht="12.75" customHeight="1" x14ac:dyDescent="0.2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3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1"/>
      <c r="AB359" s="1"/>
      <c r="AC359" s="1"/>
      <c r="AD359" s="1"/>
    </row>
    <row r="360" spans="1:30" ht="12.75" customHeight="1" x14ac:dyDescent="0.2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3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1"/>
      <c r="AB360" s="1"/>
      <c r="AC360" s="1"/>
      <c r="AD360" s="1"/>
    </row>
    <row r="361" spans="1:30" ht="12.75" customHeight="1" x14ac:dyDescent="0.2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3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1"/>
      <c r="AB361" s="1"/>
      <c r="AC361" s="1"/>
      <c r="AD361" s="1"/>
    </row>
    <row r="362" spans="1:30" ht="12.75" customHeight="1" x14ac:dyDescent="0.2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3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1"/>
      <c r="AB362" s="1"/>
      <c r="AC362" s="1"/>
      <c r="AD362" s="1"/>
    </row>
    <row r="363" spans="1:30" ht="12.75" customHeight="1" x14ac:dyDescent="0.2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3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1"/>
      <c r="AB363" s="1"/>
      <c r="AC363" s="1"/>
      <c r="AD363" s="1"/>
    </row>
    <row r="364" spans="1:30" ht="12.75" customHeight="1" x14ac:dyDescent="0.2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3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1"/>
      <c r="AB364" s="1"/>
      <c r="AC364" s="1"/>
      <c r="AD364" s="1"/>
    </row>
    <row r="365" spans="1:30" ht="12.75" customHeight="1" x14ac:dyDescent="0.2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3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1"/>
      <c r="AB365" s="1"/>
      <c r="AC365" s="1"/>
      <c r="AD365" s="1"/>
    </row>
    <row r="366" spans="1:30" ht="12.75" customHeight="1" x14ac:dyDescent="0.2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3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1"/>
      <c r="AB366" s="1"/>
      <c r="AC366" s="1"/>
      <c r="AD366" s="1"/>
    </row>
    <row r="367" spans="1:30" ht="12.75" customHeight="1" x14ac:dyDescent="0.2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3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1"/>
      <c r="AB367" s="1"/>
      <c r="AC367" s="1"/>
      <c r="AD367" s="1"/>
    </row>
    <row r="368" spans="1:30" ht="12.75" customHeight="1" x14ac:dyDescent="0.2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3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1"/>
      <c r="AB368" s="1"/>
      <c r="AC368" s="1"/>
      <c r="AD368" s="1"/>
    </row>
    <row r="369" spans="1:30" ht="12.75" customHeight="1" x14ac:dyDescent="0.2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3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1"/>
      <c r="AB369" s="1"/>
      <c r="AC369" s="1"/>
      <c r="AD369" s="1"/>
    </row>
    <row r="370" spans="1:30" ht="12.75" customHeight="1" x14ac:dyDescent="0.2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3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1"/>
      <c r="AB370" s="1"/>
      <c r="AC370" s="1"/>
      <c r="AD370" s="1"/>
    </row>
    <row r="371" spans="1:30" ht="12.75" customHeight="1" x14ac:dyDescent="0.2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3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1"/>
      <c r="AB371" s="1"/>
      <c r="AC371" s="1"/>
      <c r="AD371" s="1"/>
    </row>
    <row r="372" spans="1:30" ht="12.75" customHeight="1" x14ac:dyDescent="0.2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3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1"/>
      <c r="AB372" s="1"/>
      <c r="AC372" s="1"/>
      <c r="AD372" s="1"/>
    </row>
    <row r="373" spans="1:30" ht="12.75" customHeight="1" x14ac:dyDescent="0.2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3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1"/>
      <c r="AB373" s="1"/>
      <c r="AC373" s="1"/>
      <c r="AD373" s="1"/>
    </row>
    <row r="374" spans="1:30" ht="12.75" customHeight="1" x14ac:dyDescent="0.2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3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1"/>
      <c r="AB374" s="1"/>
      <c r="AC374" s="1"/>
      <c r="AD374" s="1"/>
    </row>
    <row r="375" spans="1:30" ht="12.75" customHeight="1" x14ac:dyDescent="0.2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3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1"/>
      <c r="AB375" s="1"/>
      <c r="AC375" s="1"/>
      <c r="AD375" s="1"/>
    </row>
    <row r="376" spans="1:30" ht="12.75" customHeight="1" x14ac:dyDescent="0.2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3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1"/>
      <c r="AB376" s="1"/>
      <c r="AC376" s="1"/>
      <c r="AD376" s="1"/>
    </row>
    <row r="377" spans="1:30" ht="12.75" customHeight="1" x14ac:dyDescent="0.2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3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1"/>
      <c r="AB377" s="1"/>
      <c r="AC377" s="1"/>
      <c r="AD377" s="1"/>
    </row>
    <row r="378" spans="1:30" ht="12.75" customHeight="1" x14ac:dyDescent="0.2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3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1"/>
      <c r="AB378" s="1"/>
      <c r="AC378" s="1"/>
      <c r="AD378" s="1"/>
    </row>
    <row r="379" spans="1:30" ht="12.75" customHeight="1" x14ac:dyDescent="0.2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3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1"/>
      <c r="AB379" s="1"/>
      <c r="AC379" s="1"/>
      <c r="AD379" s="1"/>
    </row>
    <row r="380" spans="1:30" ht="12.75" customHeight="1" x14ac:dyDescent="0.2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3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1"/>
      <c r="AB380" s="1"/>
      <c r="AC380" s="1"/>
      <c r="AD380" s="1"/>
    </row>
    <row r="381" spans="1:30" ht="12.75" customHeight="1" x14ac:dyDescent="0.2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3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1"/>
      <c r="AB381" s="1"/>
      <c r="AC381" s="1"/>
      <c r="AD381" s="1"/>
    </row>
    <row r="382" spans="1:30" ht="12.75" customHeight="1" x14ac:dyDescent="0.2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3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1"/>
      <c r="AB382" s="1"/>
      <c r="AC382" s="1"/>
      <c r="AD382" s="1"/>
    </row>
    <row r="383" spans="1:30" ht="12.75" customHeight="1" x14ac:dyDescent="0.2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3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1"/>
      <c r="AB383" s="1"/>
      <c r="AC383" s="1"/>
      <c r="AD383" s="1"/>
    </row>
    <row r="384" spans="1:30" ht="12.75" customHeight="1" x14ac:dyDescent="0.2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3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1"/>
      <c r="AB384" s="1"/>
      <c r="AC384" s="1"/>
      <c r="AD384" s="1"/>
    </row>
    <row r="385" spans="1:30" ht="12.75" customHeight="1" x14ac:dyDescent="0.2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3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1"/>
      <c r="AB385" s="1"/>
      <c r="AC385" s="1"/>
      <c r="AD385" s="1"/>
    </row>
    <row r="386" spans="1:30" ht="12.75" customHeight="1" x14ac:dyDescent="0.2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3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1"/>
      <c r="AB386" s="1"/>
      <c r="AC386" s="1"/>
      <c r="AD386" s="1"/>
    </row>
    <row r="387" spans="1:30" ht="12.75" customHeight="1" x14ac:dyDescent="0.2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3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1"/>
      <c r="AB387" s="1"/>
      <c r="AC387" s="1"/>
      <c r="AD387" s="1"/>
    </row>
    <row r="388" spans="1:30" ht="12.75" customHeight="1" x14ac:dyDescent="0.2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3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1"/>
      <c r="AB388" s="1"/>
      <c r="AC388" s="1"/>
      <c r="AD388" s="1"/>
    </row>
    <row r="389" spans="1:30" ht="12.75" customHeight="1" x14ac:dyDescent="0.2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3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1"/>
      <c r="AB389" s="1"/>
      <c r="AC389" s="1"/>
      <c r="AD389" s="1"/>
    </row>
    <row r="390" spans="1:30" ht="12.75" customHeight="1" x14ac:dyDescent="0.2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3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1"/>
      <c r="AB390" s="1"/>
      <c r="AC390" s="1"/>
      <c r="AD390" s="1"/>
    </row>
    <row r="391" spans="1:30" ht="12.75" customHeight="1" x14ac:dyDescent="0.2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3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1"/>
      <c r="AB391" s="1"/>
      <c r="AC391" s="1"/>
      <c r="AD391" s="1"/>
    </row>
    <row r="392" spans="1:30" ht="12.75" customHeight="1" x14ac:dyDescent="0.2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3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1"/>
      <c r="AB392" s="1"/>
      <c r="AC392" s="1"/>
      <c r="AD392" s="1"/>
    </row>
    <row r="393" spans="1:30" ht="12.75" customHeight="1" x14ac:dyDescent="0.2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3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1"/>
      <c r="AB393" s="1"/>
      <c r="AC393" s="1"/>
      <c r="AD393" s="1"/>
    </row>
    <row r="394" spans="1:30" ht="12.75" customHeight="1" x14ac:dyDescent="0.2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3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1"/>
      <c r="AB394" s="1"/>
      <c r="AC394" s="1"/>
      <c r="AD394" s="1"/>
    </row>
    <row r="395" spans="1:30" ht="12.75" customHeight="1" x14ac:dyDescent="0.2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3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1"/>
      <c r="AB395" s="1"/>
      <c r="AC395" s="1"/>
      <c r="AD395" s="1"/>
    </row>
    <row r="396" spans="1:30" ht="12.75" customHeight="1" x14ac:dyDescent="0.2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3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1"/>
      <c r="AB396" s="1"/>
      <c r="AC396" s="1"/>
      <c r="AD396" s="1"/>
    </row>
    <row r="397" spans="1:30" ht="12.75" customHeight="1" x14ac:dyDescent="0.2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3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1"/>
      <c r="AB397" s="1"/>
      <c r="AC397" s="1"/>
      <c r="AD397" s="1"/>
    </row>
    <row r="398" spans="1:30" ht="12.75" customHeight="1" x14ac:dyDescent="0.2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3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1"/>
      <c r="AB398" s="1"/>
      <c r="AC398" s="1"/>
      <c r="AD398" s="1"/>
    </row>
    <row r="399" spans="1:30" ht="12.75" customHeight="1" x14ac:dyDescent="0.2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3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1"/>
      <c r="AB399" s="1"/>
      <c r="AC399" s="1"/>
      <c r="AD399" s="1"/>
    </row>
    <row r="400" spans="1:30" ht="12.75" customHeight="1" x14ac:dyDescent="0.2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3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1"/>
      <c r="AB400" s="1"/>
      <c r="AC400" s="1"/>
      <c r="AD400" s="1"/>
    </row>
    <row r="401" spans="1:30" ht="12.75" customHeight="1" x14ac:dyDescent="0.2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3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1"/>
      <c r="AB401" s="1"/>
      <c r="AC401" s="1"/>
      <c r="AD401" s="1"/>
    </row>
    <row r="402" spans="1:30" ht="12.75" customHeight="1" x14ac:dyDescent="0.2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3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1"/>
      <c r="AB402" s="1"/>
      <c r="AC402" s="1"/>
      <c r="AD402" s="1"/>
    </row>
    <row r="403" spans="1:30" ht="12.75" customHeight="1" x14ac:dyDescent="0.2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3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1"/>
      <c r="AB403" s="1"/>
      <c r="AC403" s="1"/>
      <c r="AD403" s="1"/>
    </row>
    <row r="404" spans="1:30" ht="12.75" customHeight="1" x14ac:dyDescent="0.2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3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1"/>
      <c r="AB404" s="1"/>
      <c r="AC404" s="1"/>
      <c r="AD404" s="1"/>
    </row>
    <row r="405" spans="1:30" ht="12.75" customHeight="1" x14ac:dyDescent="0.2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3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1"/>
      <c r="AB405" s="1"/>
      <c r="AC405" s="1"/>
      <c r="AD405" s="1"/>
    </row>
    <row r="406" spans="1:30" ht="12.75" customHeight="1" x14ac:dyDescent="0.2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3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1"/>
      <c r="AB406" s="1"/>
      <c r="AC406" s="1"/>
      <c r="AD406" s="1"/>
    </row>
    <row r="407" spans="1:30" ht="12.75" customHeight="1" x14ac:dyDescent="0.2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3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1"/>
      <c r="AB407" s="1"/>
      <c r="AC407" s="1"/>
      <c r="AD407" s="1"/>
    </row>
    <row r="408" spans="1:30" ht="12.75" customHeight="1" x14ac:dyDescent="0.2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3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1"/>
      <c r="AB408" s="1"/>
      <c r="AC408" s="1"/>
      <c r="AD408" s="1"/>
    </row>
    <row r="409" spans="1:30" ht="12.75" customHeight="1" x14ac:dyDescent="0.2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3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1"/>
      <c r="AB409" s="1"/>
      <c r="AC409" s="1"/>
      <c r="AD409" s="1"/>
    </row>
    <row r="410" spans="1:30" ht="12.75" customHeight="1" x14ac:dyDescent="0.2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3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1"/>
      <c r="AB410" s="1"/>
      <c r="AC410" s="1"/>
      <c r="AD410" s="1"/>
    </row>
    <row r="411" spans="1:30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8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</row>
    <row r="412" spans="1:30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8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</row>
    <row r="413" spans="1:30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8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</row>
    <row r="414" spans="1:30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8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</row>
    <row r="415" spans="1:30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8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</row>
    <row r="416" spans="1:30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8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</row>
    <row r="417" spans="1:30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8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</row>
    <row r="418" spans="1:30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8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</row>
    <row r="419" spans="1:30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8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</row>
    <row r="420" spans="1:30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8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</row>
    <row r="421" spans="1:30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8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</row>
    <row r="422" spans="1:30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8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</row>
    <row r="423" spans="1:30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8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</row>
    <row r="424" spans="1:30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8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</row>
    <row r="425" spans="1:30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8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</row>
    <row r="426" spans="1:30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8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</row>
    <row r="427" spans="1:30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8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</row>
    <row r="428" spans="1:30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8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</row>
    <row r="429" spans="1:30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8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</row>
    <row r="430" spans="1:30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8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</row>
    <row r="431" spans="1:30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8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</row>
    <row r="432" spans="1:30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8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</row>
    <row r="433" spans="1:30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8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</row>
    <row r="434" spans="1:30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8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</row>
    <row r="435" spans="1:30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8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</row>
    <row r="436" spans="1:30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8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</row>
    <row r="437" spans="1:30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8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</row>
    <row r="438" spans="1:30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8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</row>
    <row r="439" spans="1:30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8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</row>
    <row r="440" spans="1:30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8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</row>
    <row r="441" spans="1:30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8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</row>
    <row r="442" spans="1:30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8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</row>
    <row r="443" spans="1:30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8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</row>
    <row r="444" spans="1:30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8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</row>
    <row r="445" spans="1:30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8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</row>
    <row r="446" spans="1:30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8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</row>
    <row r="447" spans="1:30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8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</row>
    <row r="448" spans="1:30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8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</row>
    <row r="449" spans="1:30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8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</row>
    <row r="450" spans="1:30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8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</row>
    <row r="451" spans="1:30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8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</row>
    <row r="452" spans="1:30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8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</row>
    <row r="453" spans="1:30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8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</row>
    <row r="454" spans="1:30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8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</row>
    <row r="455" spans="1:30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8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</row>
    <row r="456" spans="1:30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8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</row>
    <row r="457" spans="1:30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8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</row>
    <row r="458" spans="1:30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8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</row>
    <row r="459" spans="1:30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8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</row>
    <row r="460" spans="1:30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8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</row>
    <row r="461" spans="1:30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8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</row>
    <row r="462" spans="1:30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8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</row>
    <row r="463" spans="1:30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8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</row>
    <row r="464" spans="1:30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8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</row>
    <row r="465" spans="1:30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8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</row>
    <row r="466" spans="1:30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8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</row>
    <row r="467" spans="1:30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8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</row>
    <row r="468" spans="1:30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8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</row>
    <row r="469" spans="1:30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8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</row>
    <row r="470" spans="1:30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8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</row>
    <row r="471" spans="1:30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8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</row>
    <row r="472" spans="1:30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8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</row>
    <row r="473" spans="1:30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8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</row>
    <row r="474" spans="1:30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8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</row>
    <row r="475" spans="1:30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8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</row>
    <row r="476" spans="1:30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8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</row>
    <row r="477" spans="1:30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8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</row>
    <row r="478" spans="1:30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8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</row>
    <row r="479" spans="1:30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8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</row>
    <row r="480" spans="1:30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8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</row>
    <row r="481" spans="1:30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8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</row>
    <row r="482" spans="1:30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8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</row>
    <row r="483" spans="1:30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8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</row>
    <row r="484" spans="1:30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8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</row>
    <row r="485" spans="1:30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8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</row>
    <row r="486" spans="1:30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8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</row>
    <row r="487" spans="1:30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8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</row>
    <row r="488" spans="1:30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8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</row>
    <row r="489" spans="1:30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8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</row>
    <row r="490" spans="1:30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8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</row>
    <row r="491" spans="1:30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8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</row>
    <row r="492" spans="1:30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8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</row>
    <row r="493" spans="1:30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8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</row>
    <row r="494" spans="1:30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8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</row>
    <row r="495" spans="1:30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8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</row>
    <row r="496" spans="1:30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8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</row>
    <row r="497" spans="1:30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8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</row>
    <row r="498" spans="1:30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8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</row>
    <row r="499" spans="1:30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8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</row>
    <row r="500" spans="1:30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8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</row>
    <row r="501" spans="1:30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8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</row>
    <row r="502" spans="1:30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8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</row>
    <row r="503" spans="1:30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8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</row>
    <row r="504" spans="1:30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8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</row>
    <row r="505" spans="1:30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8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</row>
    <row r="506" spans="1:30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8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</row>
    <row r="507" spans="1:30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8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</row>
    <row r="508" spans="1:30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8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</row>
    <row r="509" spans="1:30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8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</row>
    <row r="510" spans="1:30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8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</row>
    <row r="511" spans="1:30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8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</row>
    <row r="512" spans="1:30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8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</row>
    <row r="513" spans="1:30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8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</row>
    <row r="514" spans="1:30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8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</row>
    <row r="515" spans="1:30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8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</row>
    <row r="516" spans="1:30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8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</row>
    <row r="517" spans="1:30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8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</row>
    <row r="518" spans="1:30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8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</row>
    <row r="519" spans="1:30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8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</row>
    <row r="520" spans="1:30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8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</row>
    <row r="521" spans="1:30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8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</row>
    <row r="522" spans="1:30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8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</row>
    <row r="523" spans="1:30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8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</row>
    <row r="524" spans="1:30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8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</row>
    <row r="525" spans="1:30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8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</row>
    <row r="526" spans="1:30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8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</row>
    <row r="527" spans="1:30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8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</row>
    <row r="528" spans="1:30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8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</row>
    <row r="529" spans="1:30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8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</row>
    <row r="530" spans="1:30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8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</row>
    <row r="531" spans="1:30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8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</row>
    <row r="532" spans="1:30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8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</row>
    <row r="533" spans="1:30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8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</row>
    <row r="534" spans="1:30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8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</row>
    <row r="535" spans="1:30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8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</row>
    <row r="536" spans="1:30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8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</row>
    <row r="537" spans="1:30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8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</row>
    <row r="538" spans="1:30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8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</row>
    <row r="539" spans="1:30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8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</row>
    <row r="540" spans="1:30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8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</row>
    <row r="541" spans="1:30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8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</row>
    <row r="542" spans="1:30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8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</row>
    <row r="543" spans="1:30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8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</row>
    <row r="544" spans="1:30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8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</row>
    <row r="545" spans="1:30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8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</row>
    <row r="546" spans="1:30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8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</row>
    <row r="547" spans="1:30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8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</row>
    <row r="548" spans="1:30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8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</row>
    <row r="549" spans="1:30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8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</row>
    <row r="550" spans="1:30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8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</row>
    <row r="551" spans="1:30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8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</row>
    <row r="552" spans="1:30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8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</row>
    <row r="553" spans="1:30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8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</row>
    <row r="554" spans="1:30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8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</row>
    <row r="555" spans="1:30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8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</row>
    <row r="556" spans="1:30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8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</row>
    <row r="557" spans="1:30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8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</row>
    <row r="558" spans="1:30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8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</row>
    <row r="559" spans="1:30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8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</row>
    <row r="560" spans="1:30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8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</row>
    <row r="561" spans="1:30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8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</row>
    <row r="562" spans="1:30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8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</row>
    <row r="563" spans="1:30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8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</row>
    <row r="564" spans="1:30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8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</row>
    <row r="565" spans="1:30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8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</row>
    <row r="566" spans="1:30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8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</row>
    <row r="567" spans="1:30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8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</row>
    <row r="568" spans="1:30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8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</row>
    <row r="569" spans="1:30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8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</row>
    <row r="570" spans="1:30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8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</row>
    <row r="571" spans="1:30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8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</row>
    <row r="572" spans="1:30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8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</row>
    <row r="573" spans="1:30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8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</row>
    <row r="574" spans="1:30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8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</row>
    <row r="575" spans="1:30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8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</row>
    <row r="576" spans="1:30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8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</row>
    <row r="577" spans="1:30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8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</row>
    <row r="578" spans="1:30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8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</row>
    <row r="579" spans="1:30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8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</row>
    <row r="580" spans="1:30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8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</row>
    <row r="581" spans="1:30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8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</row>
    <row r="582" spans="1:30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8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</row>
    <row r="583" spans="1:30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8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</row>
    <row r="584" spans="1:30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8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</row>
    <row r="585" spans="1:30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8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</row>
    <row r="586" spans="1:30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8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</row>
    <row r="587" spans="1:30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8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</row>
    <row r="588" spans="1:30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8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</row>
    <row r="589" spans="1:30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8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</row>
    <row r="590" spans="1:30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8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</row>
    <row r="591" spans="1:30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8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</row>
    <row r="592" spans="1:30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8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</row>
    <row r="593" spans="1:30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8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</row>
    <row r="594" spans="1:30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8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</row>
    <row r="595" spans="1:30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8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</row>
    <row r="596" spans="1:30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8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</row>
    <row r="597" spans="1:30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8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</row>
    <row r="598" spans="1:30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8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</row>
    <row r="599" spans="1:30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8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</row>
    <row r="600" spans="1:30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8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</row>
    <row r="601" spans="1:30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8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</row>
    <row r="602" spans="1:30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8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</row>
    <row r="603" spans="1:30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8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</row>
    <row r="604" spans="1:30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8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</row>
    <row r="605" spans="1:30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8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</row>
    <row r="606" spans="1:30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8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</row>
    <row r="607" spans="1:30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8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</row>
    <row r="608" spans="1:30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8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</row>
    <row r="609" spans="1:30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8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</row>
    <row r="610" spans="1:30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8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</row>
    <row r="611" spans="1:30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8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</row>
    <row r="612" spans="1:30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8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</row>
    <row r="613" spans="1:30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8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</row>
    <row r="614" spans="1:30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8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</row>
    <row r="615" spans="1:30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8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</row>
    <row r="616" spans="1:30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8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</row>
    <row r="617" spans="1:30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8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</row>
    <row r="618" spans="1:30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8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</row>
    <row r="619" spans="1:30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8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</row>
    <row r="620" spans="1:30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8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</row>
    <row r="621" spans="1:30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8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</row>
    <row r="622" spans="1:30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8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</row>
    <row r="623" spans="1:30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8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</row>
    <row r="624" spans="1:30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8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</row>
    <row r="625" spans="1:30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8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</row>
    <row r="626" spans="1:30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8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</row>
    <row r="627" spans="1:30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8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</row>
    <row r="628" spans="1:30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8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</row>
    <row r="629" spans="1:30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8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</row>
    <row r="630" spans="1:30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8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</row>
    <row r="631" spans="1:30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8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</row>
    <row r="632" spans="1:30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8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</row>
    <row r="633" spans="1:30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8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</row>
    <row r="634" spans="1:30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8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</row>
    <row r="635" spans="1:30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8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</row>
    <row r="636" spans="1:30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8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</row>
    <row r="637" spans="1:30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8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</row>
    <row r="638" spans="1:30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8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</row>
    <row r="639" spans="1:30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8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</row>
    <row r="640" spans="1:30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8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</row>
    <row r="641" spans="1:30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8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</row>
    <row r="642" spans="1:30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8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</row>
    <row r="643" spans="1:30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8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</row>
    <row r="644" spans="1:30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8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</row>
    <row r="645" spans="1:30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8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</row>
    <row r="646" spans="1:30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8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</row>
    <row r="647" spans="1:30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8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</row>
    <row r="648" spans="1:30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8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</row>
    <row r="649" spans="1:30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8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</row>
    <row r="650" spans="1:30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8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</row>
    <row r="651" spans="1:30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8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</row>
    <row r="652" spans="1:30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8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</row>
    <row r="653" spans="1:30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8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</row>
    <row r="654" spans="1:30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8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</row>
    <row r="655" spans="1:30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8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</row>
    <row r="656" spans="1:30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8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</row>
    <row r="657" spans="1:30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8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</row>
    <row r="658" spans="1:30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8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</row>
    <row r="659" spans="1:30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8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</row>
    <row r="660" spans="1:30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8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</row>
    <row r="661" spans="1:30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8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</row>
    <row r="662" spans="1:30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8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</row>
    <row r="663" spans="1:30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8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</row>
    <row r="664" spans="1:30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8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</row>
    <row r="665" spans="1:30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8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</row>
    <row r="666" spans="1:30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8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</row>
    <row r="667" spans="1:30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8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</row>
    <row r="668" spans="1:30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8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</row>
    <row r="669" spans="1:30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8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</row>
    <row r="670" spans="1:30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8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</row>
    <row r="671" spans="1:30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8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</row>
    <row r="672" spans="1:30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8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</row>
    <row r="673" spans="1:30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8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</row>
    <row r="674" spans="1:30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8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</row>
    <row r="675" spans="1:30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8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</row>
    <row r="676" spans="1:30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8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</row>
    <row r="677" spans="1:30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8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</row>
    <row r="678" spans="1:30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8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</row>
    <row r="679" spans="1:30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8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</row>
    <row r="680" spans="1:30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8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</row>
    <row r="681" spans="1:30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8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</row>
    <row r="682" spans="1:30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8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</row>
    <row r="683" spans="1:30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8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</row>
    <row r="684" spans="1:30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8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</row>
    <row r="685" spans="1:30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8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</row>
    <row r="686" spans="1:30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8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</row>
    <row r="687" spans="1:30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8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</row>
    <row r="688" spans="1:30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8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</row>
    <row r="689" spans="1:30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8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</row>
    <row r="690" spans="1:30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8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</row>
    <row r="691" spans="1:30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8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</row>
    <row r="692" spans="1:30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8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</row>
    <row r="693" spans="1:30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8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</row>
    <row r="694" spans="1:30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8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</row>
    <row r="695" spans="1:30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8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</row>
    <row r="696" spans="1:30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8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</row>
    <row r="697" spans="1:30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8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</row>
    <row r="698" spans="1:30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8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</row>
    <row r="699" spans="1:30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8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</row>
    <row r="700" spans="1:30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8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</row>
    <row r="701" spans="1:30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8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</row>
    <row r="702" spans="1:30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8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</row>
    <row r="703" spans="1:30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8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</row>
    <row r="704" spans="1:30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8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</row>
    <row r="705" spans="1:30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8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</row>
    <row r="706" spans="1:30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8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</row>
    <row r="707" spans="1:30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8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</row>
    <row r="708" spans="1:30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8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</row>
    <row r="709" spans="1:30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8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</row>
    <row r="710" spans="1:30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8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</row>
    <row r="711" spans="1:30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8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</row>
    <row r="712" spans="1:30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8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</row>
    <row r="713" spans="1:30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8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</row>
    <row r="714" spans="1:30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8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</row>
    <row r="715" spans="1:30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8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</row>
    <row r="716" spans="1:30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8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</row>
    <row r="717" spans="1:30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8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</row>
    <row r="718" spans="1:30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8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</row>
    <row r="719" spans="1:30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8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</row>
    <row r="720" spans="1:30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8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</row>
    <row r="721" spans="1:30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8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</row>
    <row r="722" spans="1:30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8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</row>
    <row r="723" spans="1:30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8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</row>
    <row r="724" spans="1:30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8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</row>
    <row r="725" spans="1:30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8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</row>
    <row r="726" spans="1:30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8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</row>
    <row r="727" spans="1:30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8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</row>
    <row r="728" spans="1:30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8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</row>
    <row r="729" spans="1:30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8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</row>
    <row r="730" spans="1:30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8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</row>
    <row r="731" spans="1:30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8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</row>
    <row r="732" spans="1:30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8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</row>
    <row r="733" spans="1:30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8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</row>
    <row r="734" spans="1:30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8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</row>
    <row r="735" spans="1:30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8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</row>
    <row r="736" spans="1:30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8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</row>
    <row r="737" spans="1:30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8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</row>
    <row r="738" spans="1:30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8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</row>
    <row r="739" spans="1:30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8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</row>
    <row r="740" spans="1:30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8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</row>
    <row r="741" spans="1:30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8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</row>
    <row r="742" spans="1:30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8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</row>
    <row r="743" spans="1:30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8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</row>
    <row r="744" spans="1:30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8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</row>
    <row r="745" spans="1:30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8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</row>
    <row r="746" spans="1:30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8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</row>
    <row r="747" spans="1:30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8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</row>
    <row r="748" spans="1:30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8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</row>
    <row r="749" spans="1:30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8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</row>
    <row r="750" spans="1:30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8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</row>
    <row r="751" spans="1:30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8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</row>
    <row r="752" spans="1:30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8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</row>
    <row r="753" spans="1:30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8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</row>
    <row r="754" spans="1:30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8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</row>
    <row r="755" spans="1:30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8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</row>
    <row r="756" spans="1:30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8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</row>
    <row r="757" spans="1:30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8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</row>
    <row r="758" spans="1:30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8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</row>
    <row r="759" spans="1:30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8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</row>
    <row r="760" spans="1:30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8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</row>
    <row r="761" spans="1:30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8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</row>
    <row r="762" spans="1:30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8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</row>
    <row r="763" spans="1:30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8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</row>
    <row r="764" spans="1:30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8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</row>
    <row r="765" spans="1:30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8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</row>
    <row r="766" spans="1:30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8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</row>
    <row r="767" spans="1:30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8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</row>
    <row r="768" spans="1:30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8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</row>
    <row r="769" spans="1:30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8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</row>
    <row r="770" spans="1:30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8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</row>
    <row r="771" spans="1:30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8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</row>
    <row r="772" spans="1:30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8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</row>
    <row r="773" spans="1:30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8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</row>
    <row r="774" spans="1:30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8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</row>
    <row r="775" spans="1:30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8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</row>
    <row r="776" spans="1:30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8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</row>
    <row r="777" spans="1:30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8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</row>
    <row r="778" spans="1:30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8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</row>
    <row r="779" spans="1:30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8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</row>
    <row r="780" spans="1:30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8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</row>
    <row r="781" spans="1:30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8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</row>
    <row r="782" spans="1:30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8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</row>
    <row r="783" spans="1:30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8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</row>
    <row r="784" spans="1:30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8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</row>
    <row r="785" spans="1:30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8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</row>
    <row r="786" spans="1:30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8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</row>
    <row r="787" spans="1:30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8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</row>
    <row r="788" spans="1:30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8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</row>
    <row r="789" spans="1:30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8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</row>
    <row r="790" spans="1:30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8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</row>
    <row r="791" spans="1:30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8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</row>
    <row r="792" spans="1:30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8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</row>
    <row r="793" spans="1:30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8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</row>
    <row r="794" spans="1:30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8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</row>
    <row r="795" spans="1:30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8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</row>
    <row r="796" spans="1:30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8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</row>
    <row r="797" spans="1:30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8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</row>
    <row r="798" spans="1:30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8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</row>
    <row r="799" spans="1:30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8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</row>
    <row r="800" spans="1:30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8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</row>
    <row r="801" spans="1:30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8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</row>
    <row r="802" spans="1:30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8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</row>
    <row r="803" spans="1:30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8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</row>
    <row r="804" spans="1:30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8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</row>
    <row r="805" spans="1:30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8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</row>
    <row r="806" spans="1:30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8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</row>
    <row r="807" spans="1:30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8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</row>
    <row r="808" spans="1:30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8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</row>
    <row r="809" spans="1:30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8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</row>
    <row r="810" spans="1:30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8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</row>
    <row r="811" spans="1:30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8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</row>
    <row r="812" spans="1:30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8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</row>
    <row r="813" spans="1:30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8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</row>
    <row r="814" spans="1:30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8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</row>
    <row r="815" spans="1:30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8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</row>
    <row r="816" spans="1:30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8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</row>
    <row r="817" spans="1:30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8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</row>
    <row r="818" spans="1:30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8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</row>
    <row r="819" spans="1:30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8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</row>
    <row r="820" spans="1:30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8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</row>
    <row r="821" spans="1:30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8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</row>
    <row r="822" spans="1:30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8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</row>
    <row r="823" spans="1:30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8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</row>
    <row r="824" spans="1:30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8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</row>
    <row r="825" spans="1:30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8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</row>
    <row r="826" spans="1:30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8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</row>
    <row r="827" spans="1:30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8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</row>
    <row r="828" spans="1:30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8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</row>
    <row r="829" spans="1:30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8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</row>
    <row r="830" spans="1:30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8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</row>
    <row r="831" spans="1:30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8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</row>
    <row r="832" spans="1:30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8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</row>
    <row r="833" spans="1:30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8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</row>
    <row r="834" spans="1:30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8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</row>
    <row r="835" spans="1:30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8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</row>
    <row r="836" spans="1:30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8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</row>
    <row r="837" spans="1:30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8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</row>
    <row r="838" spans="1:30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8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</row>
    <row r="839" spans="1:30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8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</row>
    <row r="840" spans="1:30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8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</row>
    <row r="841" spans="1:30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8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</row>
    <row r="842" spans="1:30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8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</row>
    <row r="843" spans="1:30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8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</row>
    <row r="844" spans="1:30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8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</row>
    <row r="845" spans="1:30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8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</row>
    <row r="846" spans="1:30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8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</row>
    <row r="847" spans="1:30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8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</row>
    <row r="848" spans="1:30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8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</row>
    <row r="849" spans="1:30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8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</row>
    <row r="850" spans="1:30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8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</row>
    <row r="851" spans="1:30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8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</row>
    <row r="852" spans="1:30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8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</row>
    <row r="853" spans="1:30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8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</row>
    <row r="854" spans="1:30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8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</row>
    <row r="855" spans="1:30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8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</row>
    <row r="856" spans="1:30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8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</row>
    <row r="857" spans="1:30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8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</row>
    <row r="858" spans="1:30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8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</row>
    <row r="859" spans="1:30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8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</row>
    <row r="860" spans="1:30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8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</row>
    <row r="861" spans="1:30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8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</row>
    <row r="862" spans="1:30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8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</row>
    <row r="863" spans="1:30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8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</row>
    <row r="864" spans="1:30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8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</row>
    <row r="865" spans="1:30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8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</row>
    <row r="866" spans="1:30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8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</row>
    <row r="867" spans="1:30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8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</row>
    <row r="868" spans="1:30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8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</row>
    <row r="869" spans="1:30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8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</row>
    <row r="870" spans="1:30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8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</row>
    <row r="871" spans="1:30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8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</row>
    <row r="872" spans="1:30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8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</row>
    <row r="873" spans="1:30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8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</row>
    <row r="874" spans="1:30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8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</row>
    <row r="875" spans="1:30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8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</row>
    <row r="876" spans="1:30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8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</row>
    <row r="877" spans="1:30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8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</row>
    <row r="878" spans="1:30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8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</row>
    <row r="879" spans="1:30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8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</row>
    <row r="880" spans="1:30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8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</row>
    <row r="881" spans="1:30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8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</row>
    <row r="882" spans="1:30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8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</row>
    <row r="883" spans="1:30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8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</row>
    <row r="884" spans="1:30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8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</row>
    <row r="885" spans="1:30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8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</row>
    <row r="886" spans="1:30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8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</row>
    <row r="887" spans="1:30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8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</row>
    <row r="888" spans="1:30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8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</row>
    <row r="889" spans="1:30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8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</row>
    <row r="890" spans="1:30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8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</row>
    <row r="891" spans="1:30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8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</row>
    <row r="892" spans="1:30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8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</row>
    <row r="893" spans="1:30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8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</row>
    <row r="894" spans="1:30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8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</row>
    <row r="895" spans="1:30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8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</row>
    <row r="896" spans="1:30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8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</row>
    <row r="897" spans="1:30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8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</row>
    <row r="898" spans="1:30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8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</row>
    <row r="899" spans="1:30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8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</row>
    <row r="900" spans="1:30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8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</row>
    <row r="901" spans="1:30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8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</row>
    <row r="902" spans="1:30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8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</row>
    <row r="903" spans="1:30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8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</row>
    <row r="904" spans="1:30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8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</row>
    <row r="905" spans="1:30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8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</row>
    <row r="906" spans="1:30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8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</row>
    <row r="907" spans="1:30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8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</row>
    <row r="908" spans="1:30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8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</row>
    <row r="909" spans="1:30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8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</row>
    <row r="910" spans="1:30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8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</row>
    <row r="911" spans="1:30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8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</row>
    <row r="912" spans="1:30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8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</row>
    <row r="913" spans="1:30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8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</row>
    <row r="914" spans="1:30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8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</row>
    <row r="915" spans="1:30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8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</row>
    <row r="916" spans="1:30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8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</row>
    <row r="917" spans="1:30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8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</row>
    <row r="918" spans="1:30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8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</row>
    <row r="919" spans="1:30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8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</row>
    <row r="920" spans="1:30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8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</row>
    <row r="921" spans="1:30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8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</row>
    <row r="922" spans="1:30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8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</row>
    <row r="923" spans="1:30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8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</row>
    <row r="924" spans="1:30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8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</row>
    <row r="925" spans="1:30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8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</row>
    <row r="926" spans="1:30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8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</row>
    <row r="927" spans="1:30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8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</row>
    <row r="928" spans="1:30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8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</row>
    <row r="929" spans="1:30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8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</row>
    <row r="930" spans="1:30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8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</row>
    <row r="931" spans="1:30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8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</row>
    <row r="932" spans="1:30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8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</row>
    <row r="933" spans="1:30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8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</row>
    <row r="934" spans="1:30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8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</row>
    <row r="935" spans="1:30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8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</row>
    <row r="936" spans="1:30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8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</row>
    <row r="937" spans="1:30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8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</row>
    <row r="938" spans="1:30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8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</row>
    <row r="939" spans="1:30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8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</row>
    <row r="940" spans="1:30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8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</row>
    <row r="941" spans="1:30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8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</row>
    <row r="942" spans="1:30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8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</row>
    <row r="943" spans="1:30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8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</row>
    <row r="944" spans="1:30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8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</row>
    <row r="945" spans="1:30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8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</row>
    <row r="946" spans="1:30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8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</row>
    <row r="947" spans="1:30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8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</row>
    <row r="948" spans="1:30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8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</row>
    <row r="949" spans="1:30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8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</row>
    <row r="950" spans="1:30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8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</row>
    <row r="951" spans="1:30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8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</row>
    <row r="952" spans="1:30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8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</row>
    <row r="953" spans="1:30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8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</row>
    <row r="954" spans="1:30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8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</row>
    <row r="955" spans="1:30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8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</row>
    <row r="956" spans="1:30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8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</row>
    <row r="957" spans="1:30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8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</row>
    <row r="958" spans="1:30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8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</row>
    <row r="959" spans="1:30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8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</row>
    <row r="960" spans="1:30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8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</row>
    <row r="961" spans="1:30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8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</row>
    <row r="962" spans="1:30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8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</row>
    <row r="963" spans="1:30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8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</row>
    <row r="964" spans="1:30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8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</row>
    <row r="965" spans="1:30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8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</row>
    <row r="966" spans="1:30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8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</row>
    <row r="967" spans="1:30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8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</row>
    <row r="968" spans="1:30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8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</row>
    <row r="969" spans="1:30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8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</row>
    <row r="970" spans="1:30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8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</row>
    <row r="971" spans="1:30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8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</row>
    <row r="972" spans="1:30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8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</row>
    <row r="973" spans="1:30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8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</row>
    <row r="974" spans="1:30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8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</row>
    <row r="975" spans="1:30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8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</row>
    <row r="976" spans="1:30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8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</row>
    <row r="977" spans="1:30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8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</row>
    <row r="978" spans="1:30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8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</row>
    <row r="979" spans="1:30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8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</row>
    <row r="980" spans="1:30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8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</row>
    <row r="981" spans="1:30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8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</row>
    <row r="982" spans="1:30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8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</row>
    <row r="983" spans="1:30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8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</row>
    <row r="984" spans="1:30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8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</row>
    <row r="985" spans="1:30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8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</row>
    <row r="986" spans="1:30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8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</row>
    <row r="987" spans="1:30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8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</row>
    <row r="988" spans="1:30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8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</row>
    <row r="989" spans="1:30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8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</row>
    <row r="990" spans="1:30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8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</row>
    <row r="991" spans="1:30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8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</row>
    <row r="992" spans="1:30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8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</row>
    <row r="993" spans="1:30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8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</row>
    <row r="994" spans="1:30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8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</row>
    <row r="995" spans="1:30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8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</row>
    <row r="996" spans="1:30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8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</row>
    <row r="997" spans="1:30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8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</row>
    <row r="998" spans="1:30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8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</row>
    <row r="999" spans="1:30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8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</row>
    <row r="1000" spans="1:30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8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</row>
  </sheetData>
  <mergeCells count="268">
    <mergeCell ref="B47:C47"/>
    <mergeCell ref="B49:J49"/>
    <mergeCell ref="K49:N49"/>
    <mergeCell ref="E50:G50"/>
    <mergeCell ref="H50:J50"/>
    <mergeCell ref="K50:N50"/>
    <mergeCell ref="E52:K52"/>
    <mergeCell ref="B50:D50"/>
    <mergeCell ref="B54:C54"/>
    <mergeCell ref="B56:J56"/>
    <mergeCell ref="K56:N56"/>
    <mergeCell ref="B57:D57"/>
    <mergeCell ref="E57:G57"/>
    <mergeCell ref="K57:N57"/>
    <mergeCell ref="H57:J57"/>
    <mergeCell ref="E60:K60"/>
    <mergeCell ref="B64:J64"/>
    <mergeCell ref="K64:N64"/>
    <mergeCell ref="B65:D65"/>
    <mergeCell ref="E65:G65"/>
    <mergeCell ref="K65:N65"/>
    <mergeCell ref="H65:J65"/>
    <mergeCell ref="E67:K67"/>
    <mergeCell ref="B70:J70"/>
    <mergeCell ref="K70:N70"/>
    <mergeCell ref="B71:D71"/>
    <mergeCell ref="E71:G71"/>
    <mergeCell ref="K71:N71"/>
    <mergeCell ref="H71:J71"/>
    <mergeCell ref="E73:K73"/>
    <mergeCell ref="B76:J76"/>
    <mergeCell ref="K76:N76"/>
    <mergeCell ref="B77:D77"/>
    <mergeCell ref="E77:G77"/>
    <mergeCell ref="K77:N77"/>
    <mergeCell ref="H77:J77"/>
    <mergeCell ref="E79:K79"/>
    <mergeCell ref="B82:J82"/>
    <mergeCell ref="K82:N82"/>
    <mergeCell ref="B135:J135"/>
    <mergeCell ref="K135:N135"/>
    <mergeCell ref="B136:D136"/>
    <mergeCell ref="E136:G136"/>
    <mergeCell ref="H136:J136"/>
    <mergeCell ref="K136:N136"/>
    <mergeCell ref="E140:K140"/>
    <mergeCell ref="H180:J180"/>
    <mergeCell ref="B141:D141"/>
    <mergeCell ref="B142:D142"/>
    <mergeCell ref="B143:D143"/>
    <mergeCell ref="B144:D144"/>
    <mergeCell ref="B145:J145"/>
    <mergeCell ref="K145:N145"/>
    <mergeCell ref="B146:D146"/>
    <mergeCell ref="K146:N146"/>
    <mergeCell ref="E146:G146"/>
    <mergeCell ref="H146:J146"/>
    <mergeCell ref="B147:J147"/>
    <mergeCell ref="K147:N147"/>
    <mergeCell ref="E148:K148"/>
    <mergeCell ref="B149:D149"/>
    <mergeCell ref="B150:D150"/>
    <mergeCell ref="H165:J165"/>
    <mergeCell ref="E198:K198"/>
    <mergeCell ref="B199:D199"/>
    <mergeCell ref="B200:D200"/>
    <mergeCell ref="B201:D201"/>
    <mergeCell ref="B202:J202"/>
    <mergeCell ref="K202:N202"/>
    <mergeCell ref="E182:K182"/>
    <mergeCell ref="B183:D183"/>
    <mergeCell ref="B184:D184"/>
    <mergeCell ref="B185:D185"/>
    <mergeCell ref="B186:J186"/>
    <mergeCell ref="K186:N186"/>
    <mergeCell ref="B187:D187"/>
    <mergeCell ref="E187:G187"/>
    <mergeCell ref="H187:J187"/>
    <mergeCell ref="K187:N187"/>
    <mergeCell ref="B192:D192"/>
    <mergeCell ref="B193:J193"/>
    <mergeCell ref="K193:N193"/>
    <mergeCell ref="B194:D194"/>
    <mergeCell ref="E194:G194"/>
    <mergeCell ref="H194:J194"/>
    <mergeCell ref="K194:N194"/>
    <mergeCell ref="E189:K189"/>
    <mergeCell ref="B203:D203"/>
    <mergeCell ref="K203:N203"/>
    <mergeCell ref="B208:D208"/>
    <mergeCell ref="B210:D210"/>
    <mergeCell ref="E210:G210"/>
    <mergeCell ref="H210:J210"/>
    <mergeCell ref="K210:N210"/>
    <mergeCell ref="E203:G203"/>
    <mergeCell ref="H203:J203"/>
    <mergeCell ref="E205:K205"/>
    <mergeCell ref="B206:D206"/>
    <mergeCell ref="B207:D207"/>
    <mergeCell ref="B209:J209"/>
    <mergeCell ref="K209:N209"/>
    <mergeCell ref="K165:N165"/>
    <mergeCell ref="B151:D151"/>
    <mergeCell ref="B152:D152"/>
    <mergeCell ref="B153:D153"/>
    <mergeCell ref="B154:D154"/>
    <mergeCell ref="B155:D155"/>
    <mergeCell ref="B156:J156"/>
    <mergeCell ref="K156:N156"/>
    <mergeCell ref="B157:D157"/>
    <mergeCell ref="E157:G157"/>
    <mergeCell ref="H157:J157"/>
    <mergeCell ref="K157:N157"/>
    <mergeCell ref="E175:K175"/>
    <mergeCell ref="B176:D176"/>
    <mergeCell ref="B177:D177"/>
    <mergeCell ref="B178:D178"/>
    <mergeCell ref="B179:J179"/>
    <mergeCell ref="K179:N179"/>
    <mergeCell ref="B180:D180"/>
    <mergeCell ref="E180:G180"/>
    <mergeCell ref="K180:N180"/>
    <mergeCell ref="B190:D190"/>
    <mergeCell ref="B191:D191"/>
    <mergeCell ref="B26:D26"/>
    <mergeCell ref="E26:G26"/>
    <mergeCell ref="H26:J26"/>
    <mergeCell ref="K26:N26"/>
    <mergeCell ref="C28:N28"/>
    <mergeCell ref="E30:K30"/>
    <mergeCell ref="B32:F32"/>
    <mergeCell ref="B34:J34"/>
    <mergeCell ref="K34:N34"/>
    <mergeCell ref="B35:D35"/>
    <mergeCell ref="E35:G35"/>
    <mergeCell ref="H35:J35"/>
    <mergeCell ref="K35:N35"/>
    <mergeCell ref="E37:K37"/>
    <mergeCell ref="B41:J41"/>
    <mergeCell ref="K41:N41"/>
    <mergeCell ref="B42:D42"/>
    <mergeCell ref="E42:G42"/>
    <mergeCell ref="H42:J42"/>
    <mergeCell ref="K42:N42"/>
    <mergeCell ref="E45:K45"/>
    <mergeCell ref="D96:E96"/>
    <mergeCell ref="K25:N25"/>
    <mergeCell ref="B4:G4"/>
    <mergeCell ref="B5:G5"/>
    <mergeCell ref="H5:L5"/>
    <mergeCell ref="B6:G6"/>
    <mergeCell ref="H6:L6"/>
    <mergeCell ref="B7:G7"/>
    <mergeCell ref="H7:L7"/>
    <mergeCell ref="C12:N12"/>
    <mergeCell ref="E14:K14"/>
    <mergeCell ref="B98:J98"/>
    <mergeCell ref="K98:N98"/>
    <mergeCell ref="B99:D99"/>
    <mergeCell ref="E99:G99"/>
    <mergeCell ref="H99:J99"/>
    <mergeCell ref="K99:N99"/>
    <mergeCell ref="A1:A7"/>
    <mergeCell ref="B1:L1"/>
    <mergeCell ref="M1:N7"/>
    <mergeCell ref="B2:L2"/>
    <mergeCell ref="B3:G3"/>
    <mergeCell ref="H3:L3"/>
    <mergeCell ref="H4:L4"/>
    <mergeCell ref="A8:N8"/>
    <mergeCell ref="B10:N10"/>
    <mergeCell ref="B16:F16"/>
    <mergeCell ref="B18:J18"/>
    <mergeCell ref="K18:N18"/>
    <mergeCell ref="B19:D19"/>
    <mergeCell ref="E19:G19"/>
    <mergeCell ref="H19:J19"/>
    <mergeCell ref="K19:N19"/>
    <mergeCell ref="E21:K21"/>
    <mergeCell ref="B25:J25"/>
    <mergeCell ref="H89:J89"/>
    <mergeCell ref="B92:J92"/>
    <mergeCell ref="K92:N92"/>
    <mergeCell ref="E93:K93"/>
    <mergeCell ref="B95:C95"/>
    <mergeCell ref="D95:E95"/>
    <mergeCell ref="B83:D83"/>
    <mergeCell ref="E83:G83"/>
    <mergeCell ref="K83:N83"/>
    <mergeCell ref="H83:J83"/>
    <mergeCell ref="E85:K85"/>
    <mergeCell ref="B88:J88"/>
    <mergeCell ref="K88:N88"/>
    <mergeCell ref="B89:D89"/>
    <mergeCell ref="E89:G89"/>
    <mergeCell ref="K89:N89"/>
    <mergeCell ref="U101:AD111"/>
    <mergeCell ref="K111:N111"/>
    <mergeCell ref="B110:D110"/>
    <mergeCell ref="E110:F110"/>
    <mergeCell ref="B112:D112"/>
    <mergeCell ref="E112:G112"/>
    <mergeCell ref="H112:J112"/>
    <mergeCell ref="K112:N112"/>
    <mergeCell ref="C114:N114"/>
    <mergeCell ref="B111:J111"/>
    <mergeCell ref="C104:N104"/>
    <mergeCell ref="E106:K106"/>
    <mergeCell ref="B107:D107"/>
    <mergeCell ref="E107:F107"/>
    <mergeCell ref="B108:D108"/>
    <mergeCell ref="E108:F108"/>
    <mergeCell ref="B109:D109"/>
    <mergeCell ref="E109:F109"/>
    <mergeCell ref="L110:M110"/>
    <mergeCell ref="B102:N102"/>
    <mergeCell ref="B115:J115"/>
    <mergeCell ref="K115:N115"/>
    <mergeCell ref="E116:K116"/>
    <mergeCell ref="B117:D117"/>
    <mergeCell ref="B118:D118"/>
    <mergeCell ref="B120:J120"/>
    <mergeCell ref="K120:N120"/>
    <mergeCell ref="B121:D121"/>
    <mergeCell ref="B125:D125"/>
    <mergeCell ref="B126:D126"/>
    <mergeCell ref="B119:D119"/>
    <mergeCell ref="E121:G121"/>
    <mergeCell ref="H121:J121"/>
    <mergeCell ref="K121:N121"/>
    <mergeCell ref="B122:J122"/>
    <mergeCell ref="K122:N122"/>
    <mergeCell ref="E124:K124"/>
    <mergeCell ref="F125:G125"/>
    <mergeCell ref="F126:G126"/>
    <mergeCell ref="B127:D127"/>
    <mergeCell ref="F127:G127"/>
    <mergeCell ref="B128:J128"/>
    <mergeCell ref="K128:N128"/>
    <mergeCell ref="B129:D129"/>
    <mergeCell ref="K129:N129"/>
    <mergeCell ref="E129:G129"/>
    <mergeCell ref="H129:J129"/>
    <mergeCell ref="E132:K132"/>
    <mergeCell ref="B133:D133"/>
    <mergeCell ref="F133:G133"/>
    <mergeCell ref="B134:D134"/>
    <mergeCell ref="F134:G134"/>
    <mergeCell ref="B171:D171"/>
    <mergeCell ref="B173:D173"/>
    <mergeCell ref="E173:G173"/>
    <mergeCell ref="H173:J173"/>
    <mergeCell ref="K173:N173"/>
    <mergeCell ref="E168:K168"/>
    <mergeCell ref="B169:D169"/>
    <mergeCell ref="B170:D170"/>
    <mergeCell ref="B172:J172"/>
    <mergeCell ref="K172:N172"/>
    <mergeCell ref="B158:J158"/>
    <mergeCell ref="K158:N158"/>
    <mergeCell ref="E160:K160"/>
    <mergeCell ref="B161:D161"/>
    <mergeCell ref="B162:D162"/>
    <mergeCell ref="B163:D163"/>
    <mergeCell ref="B164:J164"/>
    <mergeCell ref="K164:N164"/>
    <mergeCell ref="B165:D165"/>
    <mergeCell ref="E165:G165"/>
  </mergeCells>
  <conditionalFormatting sqref="A10:A44 A58:A59 A90:A144 A150:B155 A158:N158 A160:A161 A162:B163 A168:A170 A171:B171 A175:A178 A182:A185 A189:A192 A198:A201 B90:C91 B104:N106 B107:B110 B117:B118 B125:B127 B133:B134 B138:N139 B142 B161 B169:B170 B176:B178 B183:B185 B190:B192 B200:B201 E21:K21 E108:E110 E118:H118 E126:F127 E134:F134 E142:N142 E149:N155 E161:N163 E169:N171 E176:N178 E183:N185 E190:N192 G108:H110 G118:G119 G143:G144 G200:N201 H126:H127 H134 I143:N144 M118">
    <cfRule type="expression" dxfId="406" priority="1">
      <formula>$S158</formula>
    </cfRule>
  </conditionalFormatting>
  <conditionalFormatting sqref="A10:N20 A21:D21 A22:N44 A45:A59 A90:C90 A91:A103 A104:N105 A106:B112 A113:N114 A115:A119 A120:B126 A127:A129 A130:B134 A135:A136 A137:B143 A144:A147 A148:B155 A156:A157 A160:B163 A168:A170 A171:B171 A175:A178 A182:A185 A189:A192 A198:A201 B91:C94 B100:N103 B116:B119 B127 B144 B169:B170 B176:B178 B183:B185 B190:B192 B200:B201 C138:N140 D90:N92 D95:D96 E106:N106 E107:E110 E116:N119 E124:N124 E125:F127 E132:N132 E133:F134 E141:N144 E149:N155 E161:N163 E169:N171 E176:N178 E183:N185 E190:N192 F95:N96 G107:J109 G110:L110 G200:N201 H125:N127 H133:N134 K109:L109 L21:N21 M107:N109 N110">
    <cfRule type="expression" dxfId="405" priority="2">
      <formula>$O113</formula>
    </cfRule>
  </conditionalFormatting>
  <conditionalFormatting sqref="A148:A149 B119 B149 E119:H119 G118">
    <cfRule type="expression" dxfId="404" priority="3">
      <formula>$S148</formula>
    </cfRule>
  </conditionalFormatting>
  <conditionalFormatting sqref="B95:B96">
    <cfRule type="expression" dxfId="403" priority="4">
      <formula>$O95</formula>
    </cfRule>
  </conditionalFormatting>
  <conditionalFormatting sqref="B95:B96">
    <cfRule type="expression" dxfId="402" priority="5">
      <formula>$P95</formula>
    </cfRule>
  </conditionalFormatting>
  <conditionalFormatting sqref="B95:B96">
    <cfRule type="expression" dxfId="401" priority="6">
      <formula>$Q95</formula>
    </cfRule>
  </conditionalFormatting>
  <conditionalFormatting sqref="B90:C91 B101:N105 B107:B112 B117:B118 B125:B127 B130:B131 B133:B134 B137 B138:N139 B141:B142 B147 B149:B157 B161:B165 B169:B171 B176:B178 B183:B185 B190:B192 B200:B201 E108:E110 E118:H118 E126:F127 E134:F134 E142:H142 E150:N155 E162:N163 G108:H110 G118:G119 G143:G144 G200:G201 H126:H127 H134 H161:N161 H199:N201 I141:N144 M118">
    <cfRule type="expression" dxfId="400" priority="7">
      <formula>$R130</formula>
    </cfRule>
  </conditionalFormatting>
  <conditionalFormatting sqref="B141">
    <cfRule type="expression" dxfId="399" priority="8">
      <formula>$S141</formula>
    </cfRule>
  </conditionalFormatting>
  <conditionalFormatting sqref="B90:C91 B101:N105 B107:B112 B113:N114 B117:B118 B125:B127 B130:B131 B133:B134 B137 B138:N139 B141:B142 B147 B149:B157 B161:B165 B169:B171 B176:B178 B183:B185 B190:B192 B200:B201 E108:E110 E118:H118 E126:F127 E134:F134 E142:H142 E150:N155 E162:N163 G108:H110 G119 G200:G201 H126:H127 H134 H161:N161 H199:N201 I141:N144 M118">
    <cfRule type="expression" dxfId="398" priority="9">
      <formula>$Q113</formula>
    </cfRule>
  </conditionalFormatting>
  <conditionalFormatting sqref="B113:N114">
    <cfRule type="expression" dxfId="397" priority="10">
      <formula>$R113</formula>
    </cfRule>
  </conditionalFormatting>
  <conditionalFormatting sqref="B10:N20 B21:D21 B22:N44 B90:C91 B101:N105 B107:B112 B113:N114 B117:B118 B125:B127 B130:B131 B133:B134 B137 B138:N139 B141:B142 B147 B149:B157 B161:B165 B169:B171 B176:B178 B183:B185 B190:B192 B200:B201 E107:E110 E117:N118 E125:F127 E133:F134 E142:N142 E149:N155 E161:N163 E169:N171 E176:N178 E183:N185 E190:N192 G107:J109 G110:L110 G119 G200:N201 H125:N127 H133:N134 I143:N144 K109:L109 L21:N21 M107:N109 N110">
    <cfRule type="expression" dxfId="396" priority="11">
      <formula>$P113</formula>
    </cfRule>
  </conditionalFormatting>
  <conditionalFormatting sqref="B97:C99">
    <cfRule type="expression" dxfId="395" priority="12">
      <formula>$O97</formula>
    </cfRule>
  </conditionalFormatting>
  <conditionalFormatting sqref="B10:N20 B21:D21 B22:N44 G150:G155 G162:G163 G170:G171 G177:G178 G184:G185 G191:G192 G200:G201 I108:J109 I110:L110 I118:N119 I126:N127 I134:N134 K109:L109 L21:N21 M108:N109 N110">
    <cfRule type="expression" dxfId="394" priority="13">
      <formula>$Q126</formula>
    </cfRule>
  </conditionalFormatting>
  <conditionalFormatting sqref="B10:N20 B21:D21 B22:N44 G150:G155 G162:G163 G170:G171 G177:G178 G184:G185 G191:G192 G200:G201 I108:J109 I110:L110 I118:N119 I126:N127 I134:N134 K109:L109 L21:N21 M108:N109 N110">
    <cfRule type="expression" dxfId="393" priority="14">
      <formula>$S126</formula>
    </cfRule>
  </conditionalFormatting>
  <conditionalFormatting sqref="B10:N20 B21:D21 B22:N44 G150:G155 G162:G163 G170:G171 G177:G178 G184:G185 G191:G192 G200:G201 I108:J109 I110:L110 I118:N119 I126:N127 I134:N134 K109:L109 L21:N21 M108:N109 N110">
    <cfRule type="expression" dxfId="392" priority="15">
      <formula>$R126</formula>
    </cfRule>
  </conditionalFormatting>
  <conditionalFormatting sqref="B58:N58 B119:B123 B158:N158 E119:H119 G118 I149:N149">
    <cfRule type="expression" dxfId="391" priority="16">
      <formula>$Q58</formula>
    </cfRule>
  </conditionalFormatting>
  <conditionalFormatting sqref="B58:N58 B119:B123 B158:N158 E119:H119 G118 I149:N149">
    <cfRule type="expression" dxfId="390" priority="17">
      <formula>$R58</formula>
    </cfRule>
  </conditionalFormatting>
  <conditionalFormatting sqref="A158:N158 B58:N58 B115:N115 B128:B129 B135:B136 B145:B146 B147:N147 C116:D116 C120:N123 C124:D124 C130:N131 C132:D132 C137:N137 C148:N148 D97:N99 E129 E136 E146:N146 E157:N157 H129 H136 K128:N129 K135:N136 K145:N145 K156:N156">
    <cfRule type="expression" dxfId="389" priority="18">
      <formula>$O58</formula>
    </cfRule>
  </conditionalFormatting>
  <conditionalFormatting sqref="B58:N58 B120:B123 B130:B131 B137">
    <cfRule type="expression" dxfId="388" priority="19">
      <formula>$S58</formula>
    </cfRule>
  </conditionalFormatting>
  <conditionalFormatting sqref="B92:N92 D90:N91 D95:D96 F95:N96">
    <cfRule type="expression" dxfId="387" priority="20">
      <formula>$P92</formula>
    </cfRule>
  </conditionalFormatting>
  <conditionalFormatting sqref="B92:N92 D90:N91 D95:D96 F95:N96">
    <cfRule type="expression" dxfId="386" priority="21">
      <formula>$Q92</formula>
    </cfRule>
  </conditionalFormatting>
  <conditionalFormatting sqref="B92:N92 D90:N91 D95:D96 F95:N96">
    <cfRule type="expression" dxfId="385" priority="22">
      <formula>$S92</formula>
    </cfRule>
  </conditionalFormatting>
  <conditionalFormatting sqref="B59:N59">
    <cfRule type="expression" dxfId="384" priority="23">
      <formula>$P59</formula>
    </cfRule>
  </conditionalFormatting>
  <conditionalFormatting sqref="B59:N59">
    <cfRule type="expression" dxfId="383" priority="24">
      <formula>$Q59</formula>
    </cfRule>
  </conditionalFormatting>
  <conditionalFormatting sqref="B59:N59">
    <cfRule type="expression" dxfId="382" priority="25">
      <formula>$R59</formula>
    </cfRule>
  </conditionalFormatting>
  <conditionalFormatting sqref="B59:N59">
    <cfRule type="expression" dxfId="381" priority="26">
      <formula>$S59</formula>
    </cfRule>
  </conditionalFormatting>
  <conditionalFormatting sqref="B59:N59">
    <cfRule type="expression" dxfId="380" priority="27">
      <formula>$O59</formula>
    </cfRule>
  </conditionalFormatting>
  <conditionalFormatting sqref="B97:N100">
    <cfRule type="expression" dxfId="379" priority="28">
      <formula>$P97</formula>
    </cfRule>
  </conditionalFormatting>
  <conditionalFormatting sqref="B97:N100">
    <cfRule type="expression" dxfId="378" priority="29">
      <formula>$Q97</formula>
    </cfRule>
  </conditionalFormatting>
  <conditionalFormatting sqref="B97:N100">
    <cfRule type="expression" dxfId="377" priority="30">
      <formula>$S97</formula>
    </cfRule>
  </conditionalFormatting>
  <conditionalFormatting sqref="B93:N94">
    <cfRule type="expression" dxfId="376" priority="31">
      <formula>$P93</formula>
    </cfRule>
  </conditionalFormatting>
  <conditionalFormatting sqref="B93:N94">
    <cfRule type="expression" dxfId="375" priority="32">
      <formula>$Q93</formula>
    </cfRule>
  </conditionalFormatting>
  <conditionalFormatting sqref="B93:N94">
    <cfRule type="expression" dxfId="374" priority="33">
      <formula>$S93</formula>
    </cfRule>
  </conditionalFormatting>
  <conditionalFormatting sqref="B119:B123 E119:N119 E141:N141 G118">
    <cfRule type="expression" dxfId="373" priority="34">
      <formula>$P141</formula>
    </cfRule>
  </conditionalFormatting>
  <conditionalFormatting sqref="B106:N106 E107 G107:N107 L111:N111 M108:M109">
    <cfRule type="expression" dxfId="372" priority="35">
      <formula>$R106</formula>
    </cfRule>
  </conditionalFormatting>
  <conditionalFormatting sqref="B106:N106 E107 G107:N107 L111:N111 M108:M109">
    <cfRule type="expression" dxfId="371" priority="36">
      <formula>$Q106</formula>
    </cfRule>
  </conditionalFormatting>
  <conditionalFormatting sqref="B106:N106 L111:N111">
    <cfRule type="expression" dxfId="370" priority="37">
      <formula>$P106</formula>
    </cfRule>
  </conditionalFormatting>
  <conditionalFormatting sqref="A145:B146 A147:N147 A156:A157 B101:N103 B113:N116 B124:N124 B128:B129 B132:N132 B135:B136 B140:N140 B148:N148 C111:J111 C112:D112 C120:N123 C130:N131 C137:N137 E107 E117:N117 E125:F125 E129 E133:F133 E136 E141:N141 E146:N146 E157:N157 F112:G112 G107:N107 H125:N125 H129 H133:N133 H136 I112:J112 K128:N129 K135:N136 K145:N145 K156:N156 L111:N111 M108:M109">
    <cfRule type="expression" dxfId="369" priority="38">
      <formula>$S113</formula>
    </cfRule>
  </conditionalFormatting>
  <conditionalFormatting sqref="B115:N116 B124:N124 B128:B129 B132:N132 B135:B136 B140:N140 B145:B146 B148:N148 C120:N123 C130:N131 C137:N137 C147:N147 E117:N117 E125:F125 E129 E133:F133 E136 E141:H141 E146:N146 E149:H149 E157:N157 H125:N125 H129 H133:N133 H136 K128:N129 K135:N136 K145:N145 K156:N156">
    <cfRule type="expression" dxfId="368" priority="39">
      <formula>$Q115</formula>
    </cfRule>
  </conditionalFormatting>
  <conditionalFormatting sqref="B115:N116 B124:N124 B128:B129 B132:N132 B135:B136 B140:N140 B145:B146 B148:N148 C120:N123 C130:N131 C137:N137 C147:N147 E129 E136 E146:N146 E157:N157 H129 H136 K128:N129 K135:N136 K145:N145 K156:N156">
    <cfRule type="expression" dxfId="367" priority="40">
      <formula>$P115</formula>
    </cfRule>
  </conditionalFormatting>
  <conditionalFormatting sqref="B115:N116 B124:N124 B128:B129 B132:N132 B135:B136 B140:N140 B145:B146 B148:N148 C120:N123 C130:N131 C137:N137 C147:N147 E117:N117 E125:F125 E129 E133:F133 E136 E141:H141 E146:N146 E149:H149 E157:N157 H125:N125 H129 H133:N133 H136 K128:N129 K135:N136 K145:N145 K156:N156">
    <cfRule type="expression" dxfId="366" priority="41">
      <formula>$R115</formula>
    </cfRule>
  </conditionalFormatting>
  <conditionalFormatting sqref="A45:B57 C45:C46 C48:C53 C55:C57 D45:N57">
    <cfRule type="expression" dxfId="365" priority="42">
      <formula>$S45</formula>
    </cfRule>
  </conditionalFormatting>
  <conditionalFormatting sqref="B45:B57 C45:C46 C48:C53 C55:C57 D45:N57 E21:K21">
    <cfRule type="expression" dxfId="364" priority="43">
      <formula>$O45</formula>
    </cfRule>
  </conditionalFormatting>
  <conditionalFormatting sqref="B45:B57 C45:C46 C48:C53 C55:C57 D45:N57 E21:K21">
    <cfRule type="expression" dxfId="363" priority="44">
      <formula>$P45</formula>
    </cfRule>
  </conditionalFormatting>
  <conditionalFormatting sqref="B45:B57 C45:C46 C48:C53 C55:C57 D45:N57 E21:K21">
    <cfRule type="expression" dxfId="362" priority="45">
      <formula>$Q45</formula>
    </cfRule>
  </conditionalFormatting>
  <conditionalFormatting sqref="C106:D106 L111:N111">
    <cfRule type="expression" dxfId="361" priority="46">
      <formula>$O106</formula>
    </cfRule>
  </conditionalFormatting>
  <conditionalFormatting sqref="C112:G112">
    <cfRule type="expression" dxfId="360" priority="47">
      <formula>$R112</formula>
    </cfRule>
  </conditionalFormatting>
  <conditionalFormatting sqref="C112:G112">
    <cfRule type="expression" dxfId="359" priority="48">
      <formula>$O112</formula>
    </cfRule>
  </conditionalFormatting>
  <conditionalFormatting sqref="C111:K111">
    <cfRule type="expression" dxfId="358" priority="49">
      <formula>$R111</formula>
    </cfRule>
  </conditionalFormatting>
  <conditionalFormatting sqref="C111:K111">
    <cfRule type="expression" dxfId="357" priority="50">
      <formula>$O111</formula>
    </cfRule>
  </conditionalFormatting>
  <conditionalFormatting sqref="C111:K112">
    <cfRule type="expression" dxfId="356" priority="51">
      <formula>$P111</formula>
    </cfRule>
  </conditionalFormatting>
  <conditionalFormatting sqref="C111:K112">
    <cfRule type="expression" dxfId="355" priority="52">
      <formula>$Q111</formula>
    </cfRule>
  </conditionalFormatting>
  <conditionalFormatting sqref="D93:N94">
    <cfRule type="expression" dxfId="354" priority="53">
      <formula>$O93</formula>
    </cfRule>
  </conditionalFormatting>
  <conditionalFormatting sqref="E112">
    <cfRule type="expression" dxfId="353" priority="54">
      <formula>$S112</formula>
    </cfRule>
  </conditionalFormatting>
  <conditionalFormatting sqref="B58:N58 B158:N158">
    <cfRule type="expression" dxfId="352" priority="55">
      <formula>$P158</formula>
    </cfRule>
  </conditionalFormatting>
  <conditionalFormatting sqref="H112">
    <cfRule type="expression" dxfId="351" priority="56">
      <formula>$S112</formula>
    </cfRule>
  </conditionalFormatting>
  <conditionalFormatting sqref="H112:J112">
    <cfRule type="expression" dxfId="350" priority="57">
      <formula>$R112</formula>
    </cfRule>
  </conditionalFormatting>
  <conditionalFormatting sqref="H112:J112">
    <cfRule type="expression" dxfId="349" priority="58">
      <formula>$O112</formula>
    </cfRule>
  </conditionalFormatting>
  <conditionalFormatting sqref="K111:K112">
    <cfRule type="expression" dxfId="348" priority="59">
      <formula>$S111</formula>
    </cfRule>
  </conditionalFormatting>
  <conditionalFormatting sqref="K112">
    <cfRule type="expression" dxfId="347" priority="60">
      <formula>$R112</formula>
    </cfRule>
  </conditionalFormatting>
  <conditionalFormatting sqref="K112">
    <cfRule type="expression" dxfId="346" priority="61">
      <formula>$O112</formula>
    </cfRule>
  </conditionalFormatting>
  <conditionalFormatting sqref="B111:B112">
    <cfRule type="expression" dxfId="345" priority="62">
      <formula>$S111</formula>
    </cfRule>
  </conditionalFormatting>
  <conditionalFormatting sqref="A60:A89 B64:N66 B67:L67 B70:N72 B88:N88 N67">
    <cfRule type="expression" dxfId="344" priority="63">
      <formula>$O70</formula>
    </cfRule>
  </conditionalFormatting>
  <conditionalFormatting sqref="A73:L73 N73">
    <cfRule type="expression" dxfId="343" priority="64">
      <formula>$S73</formula>
    </cfRule>
  </conditionalFormatting>
  <conditionalFormatting sqref="B62">
    <cfRule type="expression" dxfId="342" priority="65">
      <formula>$P62</formula>
    </cfRule>
  </conditionalFormatting>
  <conditionalFormatting sqref="B62">
    <cfRule type="expression" dxfId="341" priority="66">
      <formula>$Q62</formula>
    </cfRule>
  </conditionalFormatting>
  <conditionalFormatting sqref="B62">
    <cfRule type="expression" dxfId="340" priority="67">
      <formula>$S62</formula>
    </cfRule>
  </conditionalFormatting>
  <conditionalFormatting sqref="B63:C63">
    <cfRule type="expression" dxfId="339" priority="68">
      <formula>$O63</formula>
    </cfRule>
  </conditionalFormatting>
  <conditionalFormatting sqref="B68:C68">
    <cfRule type="expression" dxfId="338" priority="69">
      <formula>$P68</formula>
    </cfRule>
  </conditionalFormatting>
  <conditionalFormatting sqref="B68:C68">
    <cfRule type="expression" dxfId="337" priority="70">
      <formula>$Q68</formula>
    </cfRule>
  </conditionalFormatting>
  <conditionalFormatting sqref="B68:C68">
    <cfRule type="expression" dxfId="336" priority="71">
      <formula>$S68</formula>
    </cfRule>
  </conditionalFormatting>
  <conditionalFormatting sqref="B74:C74">
    <cfRule type="expression" dxfId="335" priority="72">
      <formula>$P74</formula>
    </cfRule>
  </conditionalFormatting>
  <conditionalFormatting sqref="B74:C74">
    <cfRule type="expression" dxfId="334" priority="73">
      <formula>$Q74</formula>
    </cfRule>
  </conditionalFormatting>
  <conditionalFormatting sqref="B74:C74">
    <cfRule type="expression" dxfId="333" priority="74">
      <formula>$S74</formula>
    </cfRule>
  </conditionalFormatting>
  <conditionalFormatting sqref="B80:C80">
    <cfRule type="expression" dxfId="332" priority="75">
      <formula>$Q80</formula>
    </cfRule>
  </conditionalFormatting>
  <conditionalFormatting sqref="B80:C80">
    <cfRule type="expression" dxfId="331" priority="76">
      <formula>$S80</formula>
    </cfRule>
  </conditionalFormatting>
  <conditionalFormatting sqref="B80:C80">
    <cfRule type="expression" dxfId="330" priority="77">
      <formula>$R80</formula>
    </cfRule>
  </conditionalFormatting>
  <conditionalFormatting sqref="B86:C86">
    <cfRule type="expression" dxfId="329" priority="78">
      <formula>$Q86</formula>
    </cfRule>
  </conditionalFormatting>
  <conditionalFormatting sqref="B86:C86">
    <cfRule type="expression" dxfId="328" priority="79">
      <formula>$S86</formula>
    </cfRule>
  </conditionalFormatting>
  <conditionalFormatting sqref="B86:C86">
    <cfRule type="expression" dxfId="327" priority="80">
      <formula>$R86</formula>
    </cfRule>
  </conditionalFormatting>
  <conditionalFormatting sqref="B61:C61 B63:N66 B67:L67 N67">
    <cfRule type="expression" dxfId="326" priority="81">
      <formula>$Q61</formula>
    </cfRule>
  </conditionalFormatting>
  <conditionalFormatting sqref="B61:C61 B63:N66 B67:L67 N67">
    <cfRule type="expression" dxfId="325" priority="82">
      <formula>$S61</formula>
    </cfRule>
  </conditionalFormatting>
  <conditionalFormatting sqref="B61:C61 B63:N66 B67:L67 N67">
    <cfRule type="expression" dxfId="324" priority="83">
      <formula>$R61</formula>
    </cfRule>
  </conditionalFormatting>
  <conditionalFormatting sqref="B88:N88">
    <cfRule type="expression" dxfId="323" priority="84">
      <formula>$Q88</formula>
    </cfRule>
  </conditionalFormatting>
  <conditionalFormatting sqref="B70:N72 B88:N88">
    <cfRule type="expression" dxfId="322" priority="85">
      <formula>$R70</formula>
    </cfRule>
  </conditionalFormatting>
  <conditionalFormatting sqref="B70:N72 B88:N88">
    <cfRule type="expression" dxfId="321" priority="86">
      <formula>$S88</formula>
    </cfRule>
  </conditionalFormatting>
  <conditionalFormatting sqref="B60:N60">
    <cfRule type="expression" dxfId="320" priority="87">
      <formula>$P60</formula>
    </cfRule>
  </conditionalFormatting>
  <conditionalFormatting sqref="B60:N60">
    <cfRule type="expression" dxfId="319" priority="88">
      <formula>$Q60</formula>
    </cfRule>
  </conditionalFormatting>
  <conditionalFormatting sqref="B60:N60">
    <cfRule type="expression" dxfId="318" priority="89">
      <formula>$R60</formula>
    </cfRule>
  </conditionalFormatting>
  <conditionalFormatting sqref="B60:N61">
    <cfRule type="expression" dxfId="317" priority="90">
      <formula>$O60</formula>
    </cfRule>
  </conditionalFormatting>
  <conditionalFormatting sqref="B61:C61 B63:N66 B67:L67 N67">
    <cfRule type="expression" dxfId="316" priority="91">
      <formula>$P63</formula>
    </cfRule>
  </conditionalFormatting>
  <conditionalFormatting sqref="B68:N68">
    <cfRule type="expression" dxfId="315" priority="92">
      <formula>$O68</formula>
    </cfRule>
  </conditionalFormatting>
  <conditionalFormatting sqref="B70:N72 B73:L73 N73">
    <cfRule type="expression" dxfId="314" priority="93">
      <formula>$P70</formula>
    </cfRule>
  </conditionalFormatting>
  <conditionalFormatting sqref="B70:N72 B73:L73 N73">
    <cfRule type="expression" dxfId="313" priority="94">
      <formula>$Q70</formula>
    </cfRule>
  </conditionalFormatting>
  <conditionalFormatting sqref="B73:L73 N73">
    <cfRule type="expression" dxfId="312" priority="95">
      <formula>$O73</formula>
    </cfRule>
  </conditionalFormatting>
  <conditionalFormatting sqref="B73:L73 N73">
    <cfRule type="expression" dxfId="311" priority="96">
      <formula>$R73</formula>
    </cfRule>
  </conditionalFormatting>
  <conditionalFormatting sqref="B74:I74 N74">
    <cfRule type="expression" dxfId="310" priority="97">
      <formula>$O74</formula>
    </cfRule>
  </conditionalFormatting>
  <conditionalFormatting sqref="B77:N78 B79:L79 N79">
    <cfRule type="expression" dxfId="309" priority="98">
      <formula>$Q77</formula>
    </cfRule>
  </conditionalFormatting>
  <conditionalFormatting sqref="B77:N78 B79:L79 N79">
    <cfRule type="expression" dxfId="308" priority="99">
      <formula>$S77</formula>
    </cfRule>
  </conditionalFormatting>
  <conditionalFormatting sqref="B77:N78 B79:L79 N79">
    <cfRule type="expression" dxfId="307" priority="100">
      <formula>$R77</formula>
    </cfRule>
  </conditionalFormatting>
  <conditionalFormatting sqref="B77:N78 B79:L79 B80:I80 N79:N80">
    <cfRule type="expression" dxfId="306" priority="101">
      <formula>$O77</formula>
    </cfRule>
  </conditionalFormatting>
  <conditionalFormatting sqref="B84:N84 B85:L85 N85">
    <cfRule type="expression" dxfId="305" priority="102">
      <formula>$Q84</formula>
    </cfRule>
  </conditionalFormatting>
  <conditionalFormatting sqref="B84:N84 B85:L85 N85">
    <cfRule type="expression" dxfId="304" priority="103">
      <formula>$S84</formula>
    </cfRule>
  </conditionalFormatting>
  <conditionalFormatting sqref="B84:N84 B85:L85 N85">
    <cfRule type="expression" dxfId="303" priority="104">
      <formula>$R84</formula>
    </cfRule>
  </conditionalFormatting>
  <conditionalFormatting sqref="B84:N84 B85:L85 B86:N86 N85">
    <cfRule type="expression" dxfId="302" priority="105">
      <formula>$O84</formula>
    </cfRule>
  </conditionalFormatting>
  <conditionalFormatting sqref="D61:N62">
    <cfRule type="expression" dxfId="301" priority="106">
      <formula>$P61</formula>
    </cfRule>
  </conditionalFormatting>
  <conditionalFormatting sqref="D61:N62">
    <cfRule type="expression" dxfId="300" priority="107">
      <formula>$Q61</formula>
    </cfRule>
  </conditionalFormatting>
  <conditionalFormatting sqref="D61:N62">
    <cfRule type="expression" dxfId="299" priority="108">
      <formula>$S61</formula>
    </cfRule>
  </conditionalFormatting>
  <conditionalFormatting sqref="D62:N62">
    <cfRule type="expression" dxfId="298" priority="109">
      <formula>$O62</formula>
    </cfRule>
  </conditionalFormatting>
  <conditionalFormatting sqref="D63:N63">
    <cfRule type="expression" dxfId="297" priority="110">
      <formula>$O63</formula>
    </cfRule>
  </conditionalFormatting>
  <conditionalFormatting sqref="D68:N68 D69:K69 M69:N69">
    <cfRule type="expression" dxfId="296" priority="111">
      <formula>$Q68</formula>
    </cfRule>
  </conditionalFormatting>
  <conditionalFormatting sqref="D68:N68 D69:K69 M69:N69">
    <cfRule type="expression" dxfId="295" priority="112">
      <formula>$S68</formula>
    </cfRule>
  </conditionalFormatting>
  <conditionalFormatting sqref="D68:N68 D69:K69 M69:N69">
    <cfRule type="expression" dxfId="294" priority="113">
      <formula>$R68</formula>
    </cfRule>
  </conditionalFormatting>
  <conditionalFormatting sqref="D69:K69 M69:N69">
    <cfRule type="expression" dxfId="293" priority="114">
      <formula>$O69</formula>
    </cfRule>
  </conditionalFormatting>
  <conditionalFormatting sqref="D74:I74 D75:H75 N74:N75">
    <cfRule type="expression" dxfId="292" priority="115">
      <formula>$Q74</formula>
    </cfRule>
  </conditionalFormatting>
  <conditionalFormatting sqref="D74:I74 D75:H75 N74:N75">
    <cfRule type="expression" dxfId="291" priority="116">
      <formula>$S74</formula>
    </cfRule>
  </conditionalFormatting>
  <conditionalFormatting sqref="D74:I74 D75:H75 N74:N75">
    <cfRule type="expression" dxfId="290" priority="117">
      <formula>$R74</formula>
    </cfRule>
  </conditionalFormatting>
  <conditionalFormatting sqref="D75:H75 N75">
    <cfRule type="expression" dxfId="289" priority="118">
      <formula>$O75</formula>
    </cfRule>
  </conditionalFormatting>
  <conditionalFormatting sqref="D80:I81 N80:N81">
    <cfRule type="expression" dxfId="288" priority="119">
      <formula>$Q80</formula>
    </cfRule>
  </conditionalFormatting>
  <conditionalFormatting sqref="D80:I81 N80:N81">
    <cfRule type="expression" dxfId="287" priority="120">
      <formula>$S80</formula>
    </cfRule>
  </conditionalFormatting>
  <conditionalFormatting sqref="D80:I81 N80:N81">
    <cfRule type="expression" dxfId="286" priority="121">
      <formula>$R80</formula>
    </cfRule>
  </conditionalFormatting>
  <conditionalFormatting sqref="D81:I81 N81">
    <cfRule type="expression" dxfId="285" priority="122">
      <formula>$O81</formula>
    </cfRule>
  </conditionalFormatting>
  <conditionalFormatting sqref="D86:N86 D87:K87 M87:N87">
    <cfRule type="expression" dxfId="284" priority="123">
      <formula>$Q86</formula>
    </cfRule>
  </conditionalFormatting>
  <conditionalFormatting sqref="D86:N86 D87:K87 M87:N87">
    <cfRule type="expression" dxfId="283" priority="124">
      <formula>$S86</formula>
    </cfRule>
  </conditionalFormatting>
  <conditionalFormatting sqref="D86:N86 D87:K87 M87:N87">
    <cfRule type="expression" dxfId="282" priority="125">
      <formula>$R86</formula>
    </cfRule>
  </conditionalFormatting>
  <conditionalFormatting sqref="D87:K87 M87:N87">
    <cfRule type="expression" dxfId="281" priority="126">
      <formula>$O87</formula>
    </cfRule>
  </conditionalFormatting>
  <conditionalFormatting sqref="A60:A72 A74:A89">
    <cfRule type="expression" dxfId="280" priority="127">
      <formula>$S60</formula>
    </cfRule>
  </conditionalFormatting>
  <conditionalFormatting sqref="B88:N88">
    <cfRule type="expression" dxfId="279" priority="128">
      <formula>$P88</formula>
    </cfRule>
  </conditionalFormatting>
  <conditionalFormatting sqref="K71:N71">
    <cfRule type="expression" dxfId="278" priority="129">
      <formula>$R71</formula>
    </cfRule>
  </conditionalFormatting>
  <conditionalFormatting sqref="K71:N71">
    <cfRule type="expression" dxfId="277" priority="130">
      <formula>$P71</formula>
    </cfRule>
  </conditionalFormatting>
  <conditionalFormatting sqref="K71:N71">
    <cfRule type="expression" dxfId="276" priority="131">
      <formula>$Q71</formula>
    </cfRule>
  </conditionalFormatting>
  <conditionalFormatting sqref="B69">
    <cfRule type="expression" dxfId="275" priority="132">
      <formula>$O69</formula>
    </cfRule>
  </conditionalFormatting>
  <conditionalFormatting sqref="B69">
    <cfRule type="expression" dxfId="274" priority="133">
      <formula>$P69</formula>
    </cfRule>
  </conditionalFormatting>
  <conditionalFormatting sqref="B69">
    <cfRule type="expression" dxfId="273" priority="134">
      <formula>$Q69</formula>
    </cfRule>
  </conditionalFormatting>
  <conditionalFormatting sqref="B75">
    <cfRule type="expression" dxfId="272" priority="135">
      <formula>$O75</formula>
    </cfRule>
  </conditionalFormatting>
  <conditionalFormatting sqref="B75">
    <cfRule type="expression" dxfId="271" priority="136">
      <formula>$P75</formula>
    </cfRule>
  </conditionalFormatting>
  <conditionalFormatting sqref="B75">
    <cfRule type="expression" dxfId="270" priority="137">
      <formula>$Q75</formula>
    </cfRule>
  </conditionalFormatting>
  <conditionalFormatting sqref="B81">
    <cfRule type="expression" dxfId="269" priority="138">
      <formula>$O81</formula>
    </cfRule>
  </conditionalFormatting>
  <conditionalFormatting sqref="B81">
    <cfRule type="expression" dxfId="268" priority="139">
      <formula>$P81</formula>
    </cfRule>
  </conditionalFormatting>
  <conditionalFormatting sqref="B81">
    <cfRule type="expression" dxfId="267" priority="140">
      <formula>$Q81</formula>
    </cfRule>
  </conditionalFormatting>
  <conditionalFormatting sqref="B87">
    <cfRule type="expression" dxfId="266" priority="141">
      <formula>$O87</formula>
    </cfRule>
  </conditionalFormatting>
  <conditionalFormatting sqref="B87">
    <cfRule type="expression" dxfId="265" priority="142">
      <formula>$P87</formula>
    </cfRule>
  </conditionalFormatting>
  <conditionalFormatting sqref="B87">
    <cfRule type="expression" dxfId="264" priority="143">
      <formula>$Q87</formula>
    </cfRule>
  </conditionalFormatting>
  <conditionalFormatting sqref="A164:A165">
    <cfRule type="expression" dxfId="263" priority="144">
      <formula>$O164</formula>
    </cfRule>
  </conditionalFormatting>
  <conditionalFormatting sqref="B164:N165 C160:N160">
    <cfRule type="expression" dxfId="262" priority="145">
      <formula>$O164</formula>
    </cfRule>
  </conditionalFormatting>
  <conditionalFormatting sqref="A164:N165 B160:N160">
    <cfRule type="expression" dxfId="261" priority="146">
      <formula>$S160</formula>
    </cfRule>
  </conditionalFormatting>
  <conditionalFormatting sqref="B160:N160 C164:N165 E161:H161">
    <cfRule type="expression" dxfId="260" priority="147">
      <formula>$Q160</formula>
    </cfRule>
  </conditionalFormatting>
  <conditionalFormatting sqref="B160:N160 C164:N165">
    <cfRule type="expression" dxfId="259" priority="148">
      <formula>$P160</formula>
    </cfRule>
  </conditionalFormatting>
  <conditionalFormatting sqref="B160:N160 C164:N165 E161:H161">
    <cfRule type="expression" dxfId="258" priority="149">
      <formula>$R160</formula>
    </cfRule>
  </conditionalFormatting>
  <conditionalFormatting sqref="B82:N83">
    <cfRule type="expression" dxfId="257" priority="150">
      <formula>$O82</formula>
    </cfRule>
  </conditionalFormatting>
  <conditionalFormatting sqref="B82:N83">
    <cfRule type="expression" dxfId="256" priority="151">
      <formula>$Q82</formula>
    </cfRule>
  </conditionalFormatting>
  <conditionalFormatting sqref="B82:N83">
    <cfRule type="expression" dxfId="255" priority="152">
      <formula>$R82</formula>
    </cfRule>
  </conditionalFormatting>
  <conditionalFormatting sqref="B82:N83">
    <cfRule type="expression" dxfId="254" priority="153">
      <formula>$S82</formula>
    </cfRule>
  </conditionalFormatting>
  <conditionalFormatting sqref="B82:N83">
    <cfRule type="expression" dxfId="253" priority="154">
      <formula>$P82</formula>
    </cfRule>
  </conditionalFormatting>
  <conditionalFormatting sqref="K83:N83">
    <cfRule type="expression" dxfId="252" priority="155">
      <formula>$P83</formula>
    </cfRule>
  </conditionalFormatting>
  <conditionalFormatting sqref="K83:N83">
    <cfRule type="expression" dxfId="251" priority="156">
      <formula>$Q83</formula>
    </cfRule>
  </conditionalFormatting>
  <conditionalFormatting sqref="K83:N83">
    <cfRule type="expression" dxfId="250" priority="157">
      <formula>$S83</formula>
    </cfRule>
  </conditionalFormatting>
  <conditionalFormatting sqref="B76:N76">
    <cfRule type="expression" dxfId="249" priority="158">
      <formula>$O76</formula>
    </cfRule>
  </conditionalFormatting>
  <conditionalFormatting sqref="B76:N76">
    <cfRule type="expression" dxfId="248" priority="159">
      <formula>$Q76</formula>
    </cfRule>
  </conditionalFormatting>
  <conditionalFormatting sqref="B76:N76">
    <cfRule type="expression" dxfId="247" priority="160">
      <formula>$R76</formula>
    </cfRule>
  </conditionalFormatting>
  <conditionalFormatting sqref="B76:N76">
    <cfRule type="expression" dxfId="246" priority="161">
      <formula>$S76</formula>
    </cfRule>
  </conditionalFormatting>
  <conditionalFormatting sqref="B76:N76">
    <cfRule type="expression" dxfId="245" priority="162">
      <formula>$P76</formula>
    </cfRule>
  </conditionalFormatting>
  <conditionalFormatting sqref="I75">
    <cfRule type="expression" dxfId="244" priority="163">
      <formula>$P75</formula>
    </cfRule>
  </conditionalFormatting>
  <conditionalFormatting sqref="I75">
    <cfRule type="expression" dxfId="243" priority="164">
      <formula>$O75</formula>
    </cfRule>
  </conditionalFormatting>
  <conditionalFormatting sqref="L69">
    <cfRule type="expression" dxfId="242" priority="165">
      <formula>$P69</formula>
    </cfRule>
  </conditionalFormatting>
  <conditionalFormatting sqref="L69">
    <cfRule type="expression" dxfId="241" priority="166">
      <formula>$Q69</formula>
    </cfRule>
  </conditionalFormatting>
  <conditionalFormatting sqref="L69">
    <cfRule type="expression" dxfId="240" priority="167">
      <formula>$S69</formula>
    </cfRule>
  </conditionalFormatting>
  <conditionalFormatting sqref="L69">
    <cfRule type="expression" dxfId="239" priority="168">
      <formula>$O69</formula>
    </cfRule>
  </conditionalFormatting>
  <conditionalFormatting sqref="M67">
    <cfRule type="expression" dxfId="238" priority="169">
      <formula>$P67</formula>
    </cfRule>
  </conditionalFormatting>
  <conditionalFormatting sqref="M67">
    <cfRule type="expression" dxfId="237" priority="170">
      <formula>$Q67</formula>
    </cfRule>
  </conditionalFormatting>
  <conditionalFormatting sqref="M67">
    <cfRule type="expression" dxfId="236" priority="171">
      <formula>$R67</formula>
    </cfRule>
  </conditionalFormatting>
  <conditionalFormatting sqref="M67">
    <cfRule type="expression" dxfId="235" priority="172">
      <formula>$O67</formula>
    </cfRule>
  </conditionalFormatting>
  <conditionalFormatting sqref="J74:M74">
    <cfRule type="expression" dxfId="234" priority="173">
      <formula>$O74</formula>
    </cfRule>
  </conditionalFormatting>
  <conditionalFormatting sqref="J74:M75">
    <cfRule type="expression" dxfId="233" priority="174">
      <formula>$P74</formula>
    </cfRule>
  </conditionalFormatting>
  <conditionalFormatting sqref="J74:M75">
    <cfRule type="expression" dxfId="232" priority="175">
      <formula>$Q74</formula>
    </cfRule>
  </conditionalFormatting>
  <conditionalFormatting sqref="J74:M75">
    <cfRule type="expression" dxfId="231" priority="176">
      <formula>$S74</formula>
    </cfRule>
  </conditionalFormatting>
  <conditionalFormatting sqref="J75:M75">
    <cfRule type="expression" dxfId="230" priority="177">
      <formula>$O75</formula>
    </cfRule>
  </conditionalFormatting>
  <conditionalFormatting sqref="J80:M80">
    <cfRule type="expression" dxfId="229" priority="178">
      <formula>$O80</formula>
    </cfRule>
  </conditionalFormatting>
  <conditionalFormatting sqref="J80:M81">
    <cfRule type="expression" dxfId="228" priority="179">
      <formula>$P80</formula>
    </cfRule>
  </conditionalFormatting>
  <conditionalFormatting sqref="J80:M81">
    <cfRule type="expression" dxfId="227" priority="180">
      <formula>$Q80</formula>
    </cfRule>
  </conditionalFormatting>
  <conditionalFormatting sqref="J80:M81">
    <cfRule type="expression" dxfId="226" priority="181">
      <formula>$S80</formula>
    </cfRule>
  </conditionalFormatting>
  <conditionalFormatting sqref="J81:M81">
    <cfRule type="expression" dxfId="225" priority="182">
      <formula>$O81</formula>
    </cfRule>
  </conditionalFormatting>
  <conditionalFormatting sqref="M73">
    <cfRule type="expression" dxfId="224" priority="183">
      <formula>$P73</formula>
    </cfRule>
  </conditionalFormatting>
  <conditionalFormatting sqref="M73">
    <cfRule type="expression" dxfId="223" priority="184">
      <formula>$Q73</formula>
    </cfRule>
  </conditionalFormatting>
  <conditionalFormatting sqref="M73">
    <cfRule type="expression" dxfId="222" priority="185">
      <formula>$R73</formula>
    </cfRule>
  </conditionalFormatting>
  <conditionalFormatting sqref="M73">
    <cfRule type="expression" dxfId="221" priority="186">
      <formula>$O73</formula>
    </cfRule>
  </conditionalFormatting>
  <conditionalFormatting sqref="M79">
    <cfRule type="expression" dxfId="220" priority="187">
      <formula>$P79</formula>
    </cfRule>
  </conditionalFormatting>
  <conditionalFormatting sqref="M79">
    <cfRule type="expression" dxfId="219" priority="188">
      <formula>$Q79</formula>
    </cfRule>
  </conditionalFormatting>
  <conditionalFormatting sqref="M79">
    <cfRule type="expression" dxfId="218" priority="189">
      <formula>$R79</formula>
    </cfRule>
  </conditionalFormatting>
  <conditionalFormatting sqref="M79">
    <cfRule type="expression" dxfId="217" priority="190">
      <formula>$O79</formula>
    </cfRule>
  </conditionalFormatting>
  <conditionalFormatting sqref="L87">
    <cfRule type="expression" dxfId="216" priority="191">
      <formula>$P87</formula>
    </cfRule>
  </conditionalFormatting>
  <conditionalFormatting sqref="L87">
    <cfRule type="expression" dxfId="215" priority="192">
      <formula>$Q87</formula>
    </cfRule>
  </conditionalFormatting>
  <conditionalFormatting sqref="L87">
    <cfRule type="expression" dxfId="214" priority="193">
      <formula>$S87</formula>
    </cfRule>
  </conditionalFormatting>
  <conditionalFormatting sqref="L87">
    <cfRule type="expression" dxfId="213" priority="194">
      <formula>$O87</formula>
    </cfRule>
  </conditionalFormatting>
  <conditionalFormatting sqref="M85">
    <cfRule type="expression" dxfId="212" priority="195">
      <formula>$P85</formula>
    </cfRule>
  </conditionalFormatting>
  <conditionalFormatting sqref="M85">
    <cfRule type="expression" dxfId="211" priority="196">
      <formula>$Q85</formula>
    </cfRule>
  </conditionalFormatting>
  <conditionalFormatting sqref="M85">
    <cfRule type="expression" dxfId="210" priority="197">
      <formula>$R85</formula>
    </cfRule>
  </conditionalFormatting>
  <conditionalFormatting sqref="M85">
    <cfRule type="expression" dxfId="209" priority="198">
      <formula>$O85</formula>
    </cfRule>
  </conditionalFormatting>
  <conditionalFormatting sqref="B89:N89">
    <cfRule type="expression" dxfId="208" priority="199">
      <formula>$O89</formula>
    </cfRule>
  </conditionalFormatting>
  <conditionalFormatting sqref="B89:N89">
    <cfRule type="expression" dxfId="207" priority="200">
      <formula>$Q89</formula>
    </cfRule>
  </conditionalFormatting>
  <conditionalFormatting sqref="B89:N89">
    <cfRule type="expression" dxfId="206" priority="201">
      <formula>$R89</formula>
    </cfRule>
  </conditionalFormatting>
  <conditionalFormatting sqref="B89:N89">
    <cfRule type="expression" dxfId="205" priority="202">
      <formula>$S89</formula>
    </cfRule>
  </conditionalFormatting>
  <conditionalFormatting sqref="B89:N89">
    <cfRule type="expression" dxfId="204" priority="203">
      <formula>$P89</formula>
    </cfRule>
  </conditionalFormatting>
  <conditionalFormatting sqref="K89:N89">
    <cfRule type="expression" dxfId="203" priority="204">
      <formula>$P89</formula>
    </cfRule>
  </conditionalFormatting>
  <conditionalFormatting sqref="K89:N89">
    <cfRule type="expression" dxfId="202" priority="205">
      <formula>$Q89</formula>
    </cfRule>
  </conditionalFormatting>
  <conditionalFormatting sqref="K89:N89">
    <cfRule type="expression" dxfId="201" priority="206">
      <formula>$S89</formula>
    </cfRule>
  </conditionalFormatting>
  <conditionalFormatting sqref="B156:J156">
    <cfRule type="expression" dxfId="200" priority="207">
      <formula>$O156</formula>
    </cfRule>
  </conditionalFormatting>
  <conditionalFormatting sqref="B156:J156">
    <cfRule type="expression" dxfId="199" priority="208">
      <formula>$S156</formula>
    </cfRule>
  </conditionalFormatting>
  <conditionalFormatting sqref="C156:J156">
    <cfRule type="expression" dxfId="198" priority="209">
      <formula>$Q156</formula>
    </cfRule>
  </conditionalFormatting>
  <conditionalFormatting sqref="C156:J156">
    <cfRule type="expression" dxfId="197" priority="210">
      <formula>$P156</formula>
    </cfRule>
  </conditionalFormatting>
  <conditionalFormatting sqref="C156:J156">
    <cfRule type="expression" dxfId="196" priority="211">
      <formula>$R156</formula>
    </cfRule>
  </conditionalFormatting>
  <conditionalFormatting sqref="B157:D157">
    <cfRule type="expression" dxfId="195" priority="212">
      <formula>$O157</formula>
    </cfRule>
  </conditionalFormatting>
  <conditionalFormatting sqref="B157:D157">
    <cfRule type="expression" dxfId="194" priority="213">
      <formula>$S157</formula>
    </cfRule>
  </conditionalFormatting>
  <conditionalFormatting sqref="C157:D157">
    <cfRule type="expression" dxfId="193" priority="214">
      <formula>$Q157</formula>
    </cfRule>
  </conditionalFormatting>
  <conditionalFormatting sqref="C157:D157">
    <cfRule type="expression" dxfId="192" priority="215">
      <formula>$P157</formula>
    </cfRule>
  </conditionalFormatting>
  <conditionalFormatting sqref="C157:D157">
    <cfRule type="expression" dxfId="191" priority="216">
      <formula>$R157</formula>
    </cfRule>
  </conditionalFormatting>
  <conditionalFormatting sqref="B172:B173">
    <cfRule type="expression" dxfId="190" priority="217">
      <formula>$R172</formula>
    </cfRule>
  </conditionalFormatting>
  <conditionalFormatting sqref="B172:B173">
    <cfRule type="expression" dxfId="189" priority="218">
      <formula>$Q172</formula>
    </cfRule>
  </conditionalFormatting>
  <conditionalFormatting sqref="B172:B173">
    <cfRule type="expression" dxfId="188" priority="219">
      <formula>$P172</formula>
    </cfRule>
  </conditionalFormatting>
  <conditionalFormatting sqref="A172:A173">
    <cfRule type="expression" dxfId="187" priority="220">
      <formula>$O172</formula>
    </cfRule>
  </conditionalFormatting>
  <conditionalFormatting sqref="B172:N173">
    <cfRule type="expression" dxfId="186" priority="221">
      <formula>$O172</formula>
    </cfRule>
  </conditionalFormatting>
  <conditionalFormatting sqref="A172:N173">
    <cfRule type="expression" dxfId="185" priority="222">
      <formula>$S172</formula>
    </cfRule>
  </conditionalFormatting>
  <conditionalFormatting sqref="C172:N173">
    <cfRule type="expression" dxfId="184" priority="223">
      <formula>$Q172</formula>
    </cfRule>
  </conditionalFormatting>
  <conditionalFormatting sqref="C172:N173">
    <cfRule type="expression" dxfId="183" priority="224">
      <formula>$P172</formula>
    </cfRule>
  </conditionalFormatting>
  <conditionalFormatting sqref="C172:N173">
    <cfRule type="expression" dxfId="182" priority="225">
      <formula>$R172</formula>
    </cfRule>
  </conditionalFormatting>
  <conditionalFormatting sqref="B168">
    <cfRule type="expression" dxfId="181" priority="226">
      <formula>$O168</formula>
    </cfRule>
  </conditionalFormatting>
  <conditionalFormatting sqref="C168:N168">
    <cfRule type="expression" dxfId="180" priority="227">
      <formula>$O168</formula>
    </cfRule>
  </conditionalFormatting>
  <conditionalFormatting sqref="B168:N168">
    <cfRule type="expression" dxfId="179" priority="228">
      <formula>$S168</formula>
    </cfRule>
  </conditionalFormatting>
  <conditionalFormatting sqref="B168:N168">
    <cfRule type="expression" dxfId="178" priority="229">
      <formula>$Q168</formula>
    </cfRule>
  </conditionalFormatting>
  <conditionalFormatting sqref="B168:N168">
    <cfRule type="expression" dxfId="177" priority="230">
      <formula>$P168</formula>
    </cfRule>
  </conditionalFormatting>
  <conditionalFormatting sqref="B168:N168">
    <cfRule type="expression" dxfId="176" priority="231">
      <formula>$R168</formula>
    </cfRule>
  </conditionalFormatting>
  <conditionalFormatting sqref="E170:G170 E171:N171 H169:N170">
    <cfRule type="expression" dxfId="175" priority="232">
      <formula>$R169</formula>
    </cfRule>
  </conditionalFormatting>
  <conditionalFormatting sqref="E170:G170 E171:N171 H169:N170">
    <cfRule type="expression" dxfId="174" priority="233">
      <formula>$Q169</formula>
    </cfRule>
  </conditionalFormatting>
  <conditionalFormatting sqref="E169:H169">
    <cfRule type="expression" dxfId="173" priority="234">
      <formula>$Q169</formula>
    </cfRule>
  </conditionalFormatting>
  <conditionalFormatting sqref="E169:H169">
    <cfRule type="expression" dxfId="172" priority="235">
      <formula>$R169</formula>
    </cfRule>
  </conditionalFormatting>
  <conditionalFormatting sqref="B179:B180">
    <cfRule type="expression" dxfId="171" priority="236">
      <formula>$R179</formula>
    </cfRule>
  </conditionalFormatting>
  <conditionalFormatting sqref="B179:B180">
    <cfRule type="expression" dxfId="170" priority="237">
      <formula>$Q179</formula>
    </cfRule>
  </conditionalFormatting>
  <conditionalFormatting sqref="B179:B180">
    <cfRule type="expression" dxfId="169" priority="238">
      <formula>$P179</formula>
    </cfRule>
  </conditionalFormatting>
  <conditionalFormatting sqref="A179:A180">
    <cfRule type="expression" dxfId="168" priority="239">
      <formula>$O179</formula>
    </cfRule>
  </conditionalFormatting>
  <conditionalFormatting sqref="B179:N180">
    <cfRule type="expression" dxfId="167" priority="240">
      <formula>$O179</formula>
    </cfRule>
  </conditionalFormatting>
  <conditionalFormatting sqref="A179:N180">
    <cfRule type="expression" dxfId="166" priority="241">
      <formula>$S179</formula>
    </cfRule>
  </conditionalFormatting>
  <conditionalFormatting sqref="C179:N180">
    <cfRule type="expression" dxfId="165" priority="242">
      <formula>$Q179</formula>
    </cfRule>
  </conditionalFormatting>
  <conditionalFormatting sqref="C179:N180">
    <cfRule type="expression" dxfId="164" priority="243">
      <formula>$P179</formula>
    </cfRule>
  </conditionalFormatting>
  <conditionalFormatting sqref="C179:N180">
    <cfRule type="expression" dxfId="163" priority="244">
      <formula>$R179</formula>
    </cfRule>
  </conditionalFormatting>
  <conditionalFormatting sqref="B175">
    <cfRule type="expression" dxfId="162" priority="245">
      <formula>$O175</formula>
    </cfRule>
  </conditionalFormatting>
  <conditionalFormatting sqref="C175:L175 N175">
    <cfRule type="expression" dxfId="161" priority="246">
      <formula>$O175</formula>
    </cfRule>
  </conditionalFormatting>
  <conditionalFormatting sqref="B175:L175 N175">
    <cfRule type="expression" dxfId="160" priority="247">
      <formula>$S175</formula>
    </cfRule>
  </conditionalFormatting>
  <conditionalFormatting sqref="B175:L175 N175">
    <cfRule type="expression" dxfId="159" priority="248">
      <formula>$Q175</formula>
    </cfRule>
  </conditionalFormatting>
  <conditionalFormatting sqref="B175:L175 N175">
    <cfRule type="expression" dxfId="158" priority="249">
      <formula>$P175</formula>
    </cfRule>
  </conditionalFormatting>
  <conditionalFormatting sqref="B175:L175 N175">
    <cfRule type="expression" dxfId="157" priority="250">
      <formula>$R175</formula>
    </cfRule>
  </conditionalFormatting>
  <conditionalFormatting sqref="H176:N177">
    <cfRule type="expression" dxfId="156" priority="251">
      <formula>$R176</formula>
    </cfRule>
  </conditionalFormatting>
  <conditionalFormatting sqref="H176:N177">
    <cfRule type="expression" dxfId="155" priority="252">
      <formula>$Q176</formula>
    </cfRule>
  </conditionalFormatting>
  <conditionalFormatting sqref="E176:H176">
    <cfRule type="expression" dxfId="154" priority="253">
      <formula>$Q176</formula>
    </cfRule>
  </conditionalFormatting>
  <conditionalFormatting sqref="E176:H176">
    <cfRule type="expression" dxfId="153" priority="254">
      <formula>$R176</formula>
    </cfRule>
  </conditionalFormatting>
  <conditionalFormatting sqref="B186:B187">
    <cfRule type="expression" dxfId="152" priority="255">
      <formula>$R186</formula>
    </cfRule>
  </conditionalFormatting>
  <conditionalFormatting sqref="B186:B187">
    <cfRule type="expression" dxfId="151" priority="256">
      <formula>$Q186</formula>
    </cfRule>
  </conditionalFormatting>
  <conditionalFormatting sqref="B186:B187">
    <cfRule type="expression" dxfId="150" priority="257">
      <formula>$P186</formula>
    </cfRule>
  </conditionalFormatting>
  <conditionalFormatting sqref="A186:A187">
    <cfRule type="expression" dxfId="149" priority="258">
      <formula>$O186</formula>
    </cfRule>
  </conditionalFormatting>
  <conditionalFormatting sqref="B186:N187">
    <cfRule type="expression" dxfId="148" priority="259">
      <formula>$O186</formula>
    </cfRule>
  </conditionalFormatting>
  <conditionalFormatting sqref="A186:N187">
    <cfRule type="expression" dxfId="147" priority="260">
      <formula>$S186</formula>
    </cfRule>
  </conditionalFormatting>
  <conditionalFormatting sqref="C186:N187">
    <cfRule type="expression" dxfId="146" priority="261">
      <formula>$Q186</formula>
    </cfRule>
  </conditionalFormatting>
  <conditionalFormatting sqref="C186:N187">
    <cfRule type="expression" dxfId="145" priority="262">
      <formula>$P186</formula>
    </cfRule>
  </conditionalFormatting>
  <conditionalFormatting sqref="C186:N187">
    <cfRule type="expression" dxfId="144" priority="263">
      <formula>$R186</formula>
    </cfRule>
  </conditionalFormatting>
  <conditionalFormatting sqref="B182">
    <cfRule type="expression" dxfId="143" priority="264">
      <formula>$O182</formula>
    </cfRule>
  </conditionalFormatting>
  <conditionalFormatting sqref="C182:L182 N182">
    <cfRule type="expression" dxfId="142" priority="265">
      <formula>$O182</formula>
    </cfRule>
  </conditionalFormatting>
  <conditionalFormatting sqref="B182:L182 N182">
    <cfRule type="expression" dxfId="141" priority="266">
      <formula>$S182</formula>
    </cfRule>
  </conditionalFormatting>
  <conditionalFormatting sqref="B182:L182 N182">
    <cfRule type="expression" dxfId="140" priority="267">
      <formula>$Q182</formula>
    </cfRule>
  </conditionalFormatting>
  <conditionalFormatting sqref="B182:L182 N182">
    <cfRule type="expression" dxfId="139" priority="268">
      <formula>$P182</formula>
    </cfRule>
  </conditionalFormatting>
  <conditionalFormatting sqref="B182:L182 N182">
    <cfRule type="expression" dxfId="138" priority="269">
      <formula>$R182</formula>
    </cfRule>
  </conditionalFormatting>
  <conditionalFormatting sqref="H183:N185">
    <cfRule type="expression" dxfId="137" priority="270">
      <formula>$R183</formula>
    </cfRule>
  </conditionalFormatting>
  <conditionalFormatting sqref="H183:N185">
    <cfRule type="expression" dxfId="136" priority="271">
      <formula>$Q183</formula>
    </cfRule>
  </conditionalFormatting>
  <conditionalFormatting sqref="E183:H183">
    <cfRule type="expression" dxfId="135" priority="272">
      <formula>$Q183</formula>
    </cfRule>
  </conditionalFormatting>
  <conditionalFormatting sqref="E183:H183">
    <cfRule type="expression" dxfId="134" priority="273">
      <formula>$R183</formula>
    </cfRule>
  </conditionalFormatting>
  <conditionalFormatting sqref="B193:B194">
    <cfRule type="expression" dxfId="133" priority="274">
      <formula>$R193</formula>
    </cfRule>
  </conditionalFormatting>
  <conditionalFormatting sqref="B193:B194">
    <cfRule type="expression" dxfId="132" priority="275">
      <formula>$Q193</formula>
    </cfRule>
  </conditionalFormatting>
  <conditionalFormatting sqref="B193:B194">
    <cfRule type="expression" dxfId="131" priority="276">
      <formula>$P193</formula>
    </cfRule>
  </conditionalFormatting>
  <conditionalFormatting sqref="A193:A194">
    <cfRule type="expression" dxfId="130" priority="277">
      <formula>$O193</formula>
    </cfRule>
  </conditionalFormatting>
  <conditionalFormatting sqref="B193:N194">
    <cfRule type="expression" dxfId="129" priority="278">
      <formula>$O193</formula>
    </cfRule>
  </conditionalFormatting>
  <conditionalFormatting sqref="A193:N194">
    <cfRule type="expression" dxfId="128" priority="279">
      <formula>$S193</formula>
    </cfRule>
  </conditionalFormatting>
  <conditionalFormatting sqref="C193:N194">
    <cfRule type="expression" dxfId="127" priority="280">
      <formula>$Q193</formula>
    </cfRule>
  </conditionalFormatting>
  <conditionalFormatting sqref="C193:N194">
    <cfRule type="expression" dxfId="126" priority="281">
      <formula>$P193</formula>
    </cfRule>
  </conditionalFormatting>
  <conditionalFormatting sqref="C193:N194">
    <cfRule type="expression" dxfId="125" priority="282">
      <formula>$R193</formula>
    </cfRule>
  </conditionalFormatting>
  <conditionalFormatting sqref="B189">
    <cfRule type="expression" dxfId="124" priority="283">
      <formula>$O189</formula>
    </cfRule>
  </conditionalFormatting>
  <conditionalFormatting sqref="C189:L189 N189">
    <cfRule type="expression" dxfId="123" priority="284">
      <formula>$O189</formula>
    </cfRule>
  </conditionalFormatting>
  <conditionalFormatting sqref="B189:L189 N189">
    <cfRule type="expression" dxfId="122" priority="285">
      <formula>$S189</formula>
    </cfRule>
  </conditionalFormatting>
  <conditionalFormatting sqref="B189:L189 N189">
    <cfRule type="expression" dxfId="121" priority="286">
      <formula>$Q189</formula>
    </cfRule>
  </conditionalFormatting>
  <conditionalFormatting sqref="B189:L189 N189">
    <cfRule type="expression" dxfId="120" priority="287">
      <formula>$P189</formula>
    </cfRule>
  </conditionalFormatting>
  <conditionalFormatting sqref="B189:L189 N189">
    <cfRule type="expression" dxfId="119" priority="288">
      <formula>$R189</formula>
    </cfRule>
  </conditionalFormatting>
  <conditionalFormatting sqref="H190:N192">
    <cfRule type="expression" dxfId="118" priority="289">
      <formula>$R190</formula>
    </cfRule>
  </conditionalFormatting>
  <conditionalFormatting sqref="H190:N192">
    <cfRule type="expression" dxfId="117" priority="290">
      <formula>$Q190</formula>
    </cfRule>
  </conditionalFormatting>
  <conditionalFormatting sqref="E190:H190">
    <cfRule type="expression" dxfId="116" priority="291">
      <formula>$Q190</formula>
    </cfRule>
  </conditionalFormatting>
  <conditionalFormatting sqref="E190:H190">
    <cfRule type="expression" dxfId="115" priority="292">
      <formula>$R190</formula>
    </cfRule>
  </conditionalFormatting>
  <conditionalFormatting sqref="B199 E199:N199">
    <cfRule type="expression" dxfId="114" priority="293">
      <formula>$S199</formula>
    </cfRule>
  </conditionalFormatting>
  <conditionalFormatting sqref="B199 E199:N199">
    <cfRule type="expression" dxfId="113" priority="294">
      <formula>$O199</formula>
    </cfRule>
  </conditionalFormatting>
  <conditionalFormatting sqref="B199">
    <cfRule type="expression" dxfId="112" priority="295">
      <formula>$R199</formula>
    </cfRule>
  </conditionalFormatting>
  <conditionalFormatting sqref="B199">
    <cfRule type="expression" dxfId="111" priority="296">
      <formula>$Q199</formula>
    </cfRule>
  </conditionalFormatting>
  <conditionalFormatting sqref="B199 E199:N199">
    <cfRule type="expression" dxfId="110" priority="297">
      <formula>$P199</formula>
    </cfRule>
  </conditionalFormatting>
  <conditionalFormatting sqref="B202:B203">
    <cfRule type="expression" dxfId="109" priority="298">
      <formula>$R202</formula>
    </cfRule>
  </conditionalFormatting>
  <conditionalFormatting sqref="B202:B203">
    <cfRule type="expression" dxfId="108" priority="299">
      <formula>$Q202</formula>
    </cfRule>
  </conditionalFormatting>
  <conditionalFormatting sqref="B202:B203">
    <cfRule type="expression" dxfId="107" priority="300">
      <formula>$P202</formula>
    </cfRule>
  </conditionalFormatting>
  <conditionalFormatting sqref="A202:A203">
    <cfRule type="expression" dxfId="106" priority="301">
      <formula>$O202</formula>
    </cfRule>
  </conditionalFormatting>
  <conditionalFormatting sqref="B202:N203">
    <cfRule type="expression" dxfId="105" priority="302">
      <formula>$O202</formula>
    </cfRule>
  </conditionalFormatting>
  <conditionalFormatting sqref="A202:N203">
    <cfRule type="expression" dxfId="104" priority="303">
      <formula>$S202</formula>
    </cfRule>
  </conditionalFormatting>
  <conditionalFormatting sqref="C202:N203">
    <cfRule type="expression" dxfId="103" priority="304">
      <formula>$Q202</formula>
    </cfRule>
  </conditionalFormatting>
  <conditionalFormatting sqref="C202:N203">
    <cfRule type="expression" dxfId="102" priority="305">
      <formula>$P202</formula>
    </cfRule>
  </conditionalFormatting>
  <conditionalFormatting sqref="C202:N203">
    <cfRule type="expression" dxfId="101" priority="306">
      <formula>$R202</formula>
    </cfRule>
  </conditionalFormatting>
  <conditionalFormatting sqref="B198">
    <cfRule type="expression" dxfId="100" priority="307">
      <formula>$O198</formula>
    </cfRule>
  </conditionalFormatting>
  <conditionalFormatting sqref="C198:N198">
    <cfRule type="expression" dxfId="99" priority="308">
      <formula>$O198</formula>
    </cfRule>
  </conditionalFormatting>
  <conditionalFormatting sqref="B198:N198">
    <cfRule type="expression" dxfId="98" priority="309">
      <formula>$S198</formula>
    </cfRule>
  </conditionalFormatting>
  <conditionalFormatting sqref="B198:N198">
    <cfRule type="expression" dxfId="97" priority="310">
      <formula>$Q198</formula>
    </cfRule>
  </conditionalFormatting>
  <conditionalFormatting sqref="B198:N198">
    <cfRule type="expression" dxfId="96" priority="311">
      <formula>$P198</formula>
    </cfRule>
  </conditionalFormatting>
  <conditionalFormatting sqref="B198:N198">
    <cfRule type="expression" dxfId="95" priority="312">
      <formula>$R198</formula>
    </cfRule>
  </conditionalFormatting>
  <conditionalFormatting sqref="E199:H199">
    <cfRule type="expression" dxfId="94" priority="313">
      <formula>$Q199</formula>
    </cfRule>
  </conditionalFormatting>
  <conditionalFormatting sqref="E199:H199">
    <cfRule type="expression" dxfId="93" priority="314">
      <formula>$R199</formula>
    </cfRule>
  </conditionalFormatting>
  <conditionalFormatting sqref="A205:A208 B206 E206:N206 H207:N208">
    <cfRule type="expression" dxfId="92" priority="315">
      <formula>$S205</formula>
    </cfRule>
  </conditionalFormatting>
  <conditionalFormatting sqref="A205:A208 B206 E206:N206 H207:N208">
    <cfRule type="expression" dxfId="91" priority="316">
      <formula>$O205</formula>
    </cfRule>
  </conditionalFormatting>
  <conditionalFormatting sqref="B206">
    <cfRule type="expression" dxfId="90" priority="317">
      <formula>$R206</formula>
    </cfRule>
  </conditionalFormatting>
  <conditionalFormatting sqref="B206">
    <cfRule type="expression" dxfId="89" priority="318">
      <formula>$Q206</formula>
    </cfRule>
  </conditionalFormatting>
  <conditionalFormatting sqref="B206 E206:N206 H207:N208">
    <cfRule type="expression" dxfId="88" priority="319">
      <formula>$P206</formula>
    </cfRule>
  </conditionalFormatting>
  <conditionalFormatting sqref="B209:B210">
    <cfRule type="expression" dxfId="87" priority="320">
      <formula>$R209</formula>
    </cfRule>
  </conditionalFormatting>
  <conditionalFormatting sqref="B209:B210">
    <cfRule type="expression" dxfId="86" priority="321">
      <formula>$Q209</formula>
    </cfRule>
  </conditionalFormatting>
  <conditionalFormatting sqref="B209:B210">
    <cfRule type="expression" dxfId="85" priority="322">
      <formula>$P209</formula>
    </cfRule>
  </conditionalFormatting>
  <conditionalFormatting sqref="A209:A210">
    <cfRule type="expression" dxfId="84" priority="323">
      <formula>$O209</formula>
    </cfRule>
  </conditionalFormatting>
  <conditionalFormatting sqref="B209:N210">
    <cfRule type="expression" dxfId="83" priority="324">
      <formula>$O209</formula>
    </cfRule>
  </conditionalFormatting>
  <conditionalFormatting sqref="A209:N210">
    <cfRule type="expression" dxfId="82" priority="325">
      <formula>$S209</formula>
    </cfRule>
  </conditionalFormatting>
  <conditionalFormatting sqref="C209:N210">
    <cfRule type="expression" dxfId="81" priority="326">
      <formula>$Q209</formula>
    </cfRule>
  </conditionalFormatting>
  <conditionalFormatting sqref="C209:N210">
    <cfRule type="expression" dxfId="80" priority="327">
      <formula>$P209</formula>
    </cfRule>
  </conditionalFormatting>
  <conditionalFormatting sqref="C209:N210">
    <cfRule type="expression" dxfId="79" priority="328">
      <formula>$R209</formula>
    </cfRule>
  </conditionalFormatting>
  <conditionalFormatting sqref="B205">
    <cfRule type="expression" dxfId="78" priority="329">
      <formula>$O205</formula>
    </cfRule>
  </conditionalFormatting>
  <conditionalFormatting sqref="C205:L205 N205">
    <cfRule type="expression" dxfId="77" priority="330">
      <formula>$O205</formula>
    </cfRule>
  </conditionalFormatting>
  <conditionalFormatting sqref="B205:L205 N205">
    <cfRule type="expression" dxfId="76" priority="331">
      <formula>$S205</formula>
    </cfRule>
  </conditionalFormatting>
  <conditionalFormatting sqref="B205:L205 N205">
    <cfRule type="expression" dxfId="75" priority="332">
      <formula>$Q205</formula>
    </cfRule>
  </conditionalFormatting>
  <conditionalFormatting sqref="B205:L205 N205">
    <cfRule type="expression" dxfId="74" priority="333">
      <formula>$P205</formula>
    </cfRule>
  </conditionalFormatting>
  <conditionalFormatting sqref="B205:L205 N205">
    <cfRule type="expression" dxfId="73" priority="334">
      <formula>$R205</formula>
    </cfRule>
  </conditionalFormatting>
  <conditionalFormatting sqref="H206:N208">
    <cfRule type="expression" dxfId="72" priority="335">
      <formula>$R206</formula>
    </cfRule>
  </conditionalFormatting>
  <conditionalFormatting sqref="H206:N208">
    <cfRule type="expression" dxfId="71" priority="336">
      <formula>$Q206</formula>
    </cfRule>
  </conditionalFormatting>
  <conditionalFormatting sqref="E206:H206">
    <cfRule type="expression" dxfId="70" priority="337">
      <formula>$Q206</formula>
    </cfRule>
  </conditionalFormatting>
  <conditionalFormatting sqref="E206:H206">
    <cfRule type="expression" dxfId="69" priority="338">
      <formula>$R206</formula>
    </cfRule>
  </conditionalFormatting>
  <conditionalFormatting sqref="B207:B208">
    <cfRule type="expression" dxfId="68" priority="339">
      <formula>$S207</formula>
    </cfRule>
  </conditionalFormatting>
  <conditionalFormatting sqref="B207:B208">
    <cfRule type="expression" dxfId="67" priority="340">
      <formula>$O207</formula>
    </cfRule>
  </conditionalFormatting>
  <conditionalFormatting sqref="B207:B208">
    <cfRule type="expression" dxfId="66" priority="341">
      <formula>$R207</formula>
    </cfRule>
  </conditionalFormatting>
  <conditionalFormatting sqref="B207:B208">
    <cfRule type="expression" dxfId="65" priority="342">
      <formula>$Q207</formula>
    </cfRule>
  </conditionalFormatting>
  <conditionalFormatting sqref="B207:B208">
    <cfRule type="expression" dxfId="64" priority="343">
      <formula>$P207</formula>
    </cfRule>
  </conditionalFormatting>
  <conditionalFormatting sqref="E200:F200">
    <cfRule type="expression" dxfId="63" priority="344">
      <formula>$S200</formula>
    </cfRule>
  </conditionalFormatting>
  <conditionalFormatting sqref="E200:F200">
    <cfRule type="expression" dxfId="62" priority="345">
      <formula>$O200</formula>
    </cfRule>
  </conditionalFormatting>
  <conditionalFormatting sqref="E200:F200">
    <cfRule type="expression" dxfId="61" priority="346">
      <formula>$R200</formula>
    </cfRule>
  </conditionalFormatting>
  <conditionalFormatting sqref="E200:F200">
    <cfRule type="expression" dxfId="60" priority="347">
      <formula>$Q200</formula>
    </cfRule>
  </conditionalFormatting>
  <conditionalFormatting sqref="E200:F200">
    <cfRule type="expression" dxfId="59" priority="348">
      <formula>$P200</formula>
    </cfRule>
  </conditionalFormatting>
  <conditionalFormatting sqref="B104:N104">
    <cfRule type="expression" dxfId="58" priority="349">
      <formula>$R104</formula>
    </cfRule>
  </conditionalFormatting>
  <conditionalFormatting sqref="B104:N104">
    <cfRule type="expression" dxfId="57" priority="350">
      <formula>$S104</formula>
    </cfRule>
  </conditionalFormatting>
  <conditionalFormatting sqref="K107:L108">
    <cfRule type="expression" dxfId="56" priority="351">
      <formula>$O109</formula>
    </cfRule>
  </conditionalFormatting>
  <conditionalFormatting sqref="K107:L108">
    <cfRule type="expression" dxfId="55" priority="352">
      <formula>$P109</formula>
    </cfRule>
  </conditionalFormatting>
  <conditionalFormatting sqref="K107:L108">
    <cfRule type="expression" dxfId="54" priority="353">
      <formula>$Q109</formula>
    </cfRule>
  </conditionalFormatting>
  <conditionalFormatting sqref="K107:L108">
    <cfRule type="expression" dxfId="53" priority="354">
      <formula>$S109</formula>
    </cfRule>
  </conditionalFormatting>
  <conditionalFormatting sqref="K107:L108">
    <cfRule type="expression" dxfId="52" priority="355">
      <formula>$R109</formula>
    </cfRule>
  </conditionalFormatting>
  <conditionalFormatting sqref="G207:G208">
    <cfRule type="expression" dxfId="51" priority="356">
      <formula>$S207</formula>
    </cfRule>
  </conditionalFormatting>
  <conditionalFormatting sqref="G207:G208">
    <cfRule type="expression" dxfId="50" priority="357">
      <formula>$O207</formula>
    </cfRule>
  </conditionalFormatting>
  <conditionalFormatting sqref="G207:G208">
    <cfRule type="expression" dxfId="49" priority="358">
      <formula>$R207</formula>
    </cfRule>
  </conditionalFormatting>
  <conditionalFormatting sqref="G207:G208">
    <cfRule type="expression" dxfId="48" priority="359">
      <formula>$Q207</formula>
    </cfRule>
  </conditionalFormatting>
  <conditionalFormatting sqref="G207:G208">
    <cfRule type="expression" dxfId="47" priority="360">
      <formula>$P207</formula>
    </cfRule>
  </conditionalFormatting>
  <conditionalFormatting sqref="G207:G208">
    <cfRule type="expression" dxfId="46" priority="361">
      <formula>$Q207</formula>
    </cfRule>
  </conditionalFormatting>
  <conditionalFormatting sqref="G207:G208">
    <cfRule type="expression" dxfId="45" priority="362">
      <formula>$S207</formula>
    </cfRule>
  </conditionalFormatting>
  <conditionalFormatting sqref="G207:G208">
    <cfRule type="expression" dxfId="44" priority="363">
      <formula>$R207</formula>
    </cfRule>
  </conditionalFormatting>
  <conditionalFormatting sqref="E207:F208">
    <cfRule type="expression" dxfId="43" priority="364">
      <formula>$S207</formula>
    </cfRule>
  </conditionalFormatting>
  <conditionalFormatting sqref="E207:F208">
    <cfRule type="expression" dxfId="42" priority="365">
      <formula>$O207</formula>
    </cfRule>
  </conditionalFormatting>
  <conditionalFormatting sqref="E207:F208">
    <cfRule type="expression" dxfId="41" priority="366">
      <formula>$R207</formula>
    </cfRule>
  </conditionalFormatting>
  <conditionalFormatting sqref="E207:F208">
    <cfRule type="expression" dxfId="40" priority="367">
      <formula>$Q207</formula>
    </cfRule>
  </conditionalFormatting>
  <conditionalFormatting sqref="E207:F208">
    <cfRule type="expression" dxfId="39" priority="368">
      <formula>$P207</formula>
    </cfRule>
  </conditionalFormatting>
  <conditionalFormatting sqref="H178:N178">
    <cfRule type="expression" dxfId="38" priority="369">
      <formula>$R178</formula>
    </cfRule>
  </conditionalFormatting>
  <conditionalFormatting sqref="H178:N178">
    <cfRule type="expression" dxfId="37" priority="370">
      <formula>$Q178</formula>
    </cfRule>
  </conditionalFormatting>
  <conditionalFormatting sqref="B143:B144 E143:H144">
    <cfRule type="expression" dxfId="36" priority="371">
      <formula>$S143</formula>
    </cfRule>
  </conditionalFormatting>
  <conditionalFormatting sqref="G143:G144">
    <cfRule type="expression" dxfId="35" priority="372">
      <formula>$Q143</formula>
    </cfRule>
  </conditionalFormatting>
  <conditionalFormatting sqref="G143:G144">
    <cfRule type="expression" dxfId="34" priority="373">
      <formula>$P143</formula>
    </cfRule>
  </conditionalFormatting>
  <conditionalFormatting sqref="B143:B144 E143:H144">
    <cfRule type="expression" dxfId="33" priority="374">
      <formula>$Q143</formula>
    </cfRule>
  </conditionalFormatting>
  <conditionalFormatting sqref="B143:B144 E143:H144">
    <cfRule type="expression" dxfId="32" priority="375">
      <formula>$R143</formula>
    </cfRule>
  </conditionalFormatting>
  <conditionalFormatting sqref="B143:B144 E143:H144">
    <cfRule type="expression" dxfId="31" priority="376">
      <formula>$P143</formula>
    </cfRule>
  </conditionalFormatting>
  <conditionalFormatting sqref="E177:G178">
    <cfRule type="expression" dxfId="30" priority="377">
      <formula>$R177</formula>
    </cfRule>
  </conditionalFormatting>
  <conditionalFormatting sqref="E177:G178">
    <cfRule type="expression" dxfId="29" priority="378">
      <formula>$Q177</formula>
    </cfRule>
  </conditionalFormatting>
  <conditionalFormatting sqref="M175">
    <cfRule type="expression" dxfId="28" priority="379">
      <formula>$O175</formula>
    </cfRule>
  </conditionalFormatting>
  <conditionalFormatting sqref="M175">
    <cfRule type="expression" dxfId="27" priority="380">
      <formula>$S175</formula>
    </cfRule>
  </conditionalFormatting>
  <conditionalFormatting sqref="M175">
    <cfRule type="expression" dxfId="26" priority="381">
      <formula>$Q175</formula>
    </cfRule>
  </conditionalFormatting>
  <conditionalFormatting sqref="M175">
    <cfRule type="expression" dxfId="25" priority="382">
      <formula>$P175</formula>
    </cfRule>
  </conditionalFormatting>
  <conditionalFormatting sqref="M175">
    <cfRule type="expression" dxfId="24" priority="383">
      <formula>$R175</formula>
    </cfRule>
  </conditionalFormatting>
  <conditionalFormatting sqref="E184:G185">
    <cfRule type="expression" dxfId="23" priority="384">
      <formula>$R184</formula>
    </cfRule>
  </conditionalFormatting>
  <conditionalFormatting sqref="E184:G185">
    <cfRule type="expression" dxfId="22" priority="385">
      <formula>$Q184</formula>
    </cfRule>
  </conditionalFormatting>
  <conditionalFormatting sqref="M182">
    <cfRule type="expression" dxfId="21" priority="386">
      <formula>$O182</formula>
    </cfRule>
  </conditionalFormatting>
  <conditionalFormatting sqref="M182">
    <cfRule type="expression" dxfId="20" priority="387">
      <formula>$S182</formula>
    </cfRule>
  </conditionalFormatting>
  <conditionalFormatting sqref="M182">
    <cfRule type="expression" dxfId="19" priority="388">
      <formula>$Q182</formula>
    </cfRule>
  </conditionalFormatting>
  <conditionalFormatting sqref="M182">
    <cfRule type="expression" dxfId="18" priority="389">
      <formula>$P182</formula>
    </cfRule>
  </conditionalFormatting>
  <conditionalFormatting sqref="M182">
    <cfRule type="expression" dxfId="17" priority="390">
      <formula>$R182</formula>
    </cfRule>
  </conditionalFormatting>
  <conditionalFormatting sqref="E191:G192">
    <cfRule type="expression" dxfId="16" priority="391">
      <formula>$R191</formula>
    </cfRule>
  </conditionalFormatting>
  <conditionalFormatting sqref="E191:G192">
    <cfRule type="expression" dxfId="15" priority="392">
      <formula>$Q191</formula>
    </cfRule>
  </conditionalFormatting>
  <conditionalFormatting sqref="M189">
    <cfRule type="expression" dxfId="14" priority="393">
      <formula>$O189</formula>
    </cfRule>
  </conditionalFormatting>
  <conditionalFormatting sqref="M189">
    <cfRule type="expression" dxfId="13" priority="394">
      <formula>$S189</formula>
    </cfRule>
  </conditionalFormatting>
  <conditionalFormatting sqref="M189">
    <cfRule type="expression" dxfId="12" priority="395">
      <formula>$Q189</formula>
    </cfRule>
  </conditionalFormatting>
  <conditionalFormatting sqref="M189">
    <cfRule type="expression" dxfId="11" priority="396">
      <formula>$P189</formula>
    </cfRule>
  </conditionalFormatting>
  <conditionalFormatting sqref="M189">
    <cfRule type="expression" dxfId="10" priority="397">
      <formula>$R189</formula>
    </cfRule>
  </conditionalFormatting>
  <conditionalFormatting sqref="M205">
    <cfRule type="expression" dxfId="9" priority="398">
      <formula>$O205</formula>
    </cfRule>
  </conditionalFormatting>
  <conditionalFormatting sqref="M205">
    <cfRule type="expression" dxfId="8" priority="399">
      <formula>$S205</formula>
    </cfRule>
  </conditionalFormatting>
  <conditionalFormatting sqref="M205">
    <cfRule type="expression" dxfId="7" priority="400">
      <formula>$Q205</formula>
    </cfRule>
  </conditionalFormatting>
  <conditionalFormatting sqref="M205">
    <cfRule type="expression" dxfId="6" priority="401">
      <formula>$P205</formula>
    </cfRule>
  </conditionalFormatting>
  <conditionalFormatting sqref="M205">
    <cfRule type="expression" dxfId="5" priority="402">
      <formula>$R205</formula>
    </cfRule>
  </conditionalFormatting>
  <conditionalFormatting sqref="E201:F201">
    <cfRule type="expression" dxfId="4" priority="403">
      <formula>$S201</formula>
    </cfRule>
  </conditionalFormatting>
  <conditionalFormatting sqref="E201:F201">
    <cfRule type="expression" dxfId="3" priority="404">
      <formula>$O201</formula>
    </cfRule>
  </conditionalFormatting>
  <conditionalFormatting sqref="E201:F201">
    <cfRule type="expression" dxfId="2" priority="405">
      <formula>$R201</formula>
    </cfRule>
  </conditionalFormatting>
  <conditionalFormatting sqref="E201:F201">
    <cfRule type="expression" dxfId="1" priority="406">
      <formula>$Q201</formula>
    </cfRule>
  </conditionalFormatting>
  <conditionalFormatting sqref="E201:F201">
    <cfRule type="expression" dxfId="0" priority="407">
      <formula>$P201</formula>
    </cfRule>
  </conditionalFormatting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10ª MEDIÇÃO</vt:lpstr>
      <vt:lpstr>MEMÓRIA DE CALCULO</vt:lpstr>
      <vt:lpstr>'10ª MEDIÇÃO'!Area_de_impressao</vt:lpstr>
      <vt:lpstr>BDI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Brasileiro Pires Freire</dc:creator>
  <cp:lastModifiedBy>Usuário do Windows</cp:lastModifiedBy>
  <cp:lastPrinted>2023-10-30T19:40:04Z</cp:lastPrinted>
  <dcterms:created xsi:type="dcterms:W3CDTF">2016-01-04T16:40:52Z</dcterms:created>
  <dcterms:modified xsi:type="dcterms:W3CDTF">2024-03-18T18:04:05Z</dcterms:modified>
</cp:coreProperties>
</file>