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5" activeTab="1"/>
  </bookViews>
  <sheets>
    <sheet name="Anexo II - CCU" sheetId="1" r:id="rId1"/>
    <sheet name="Anexo IV - ORC" sheetId="2" r:id="rId2"/>
  </sheets>
  <definedNames>
    <definedName name="_xlnm.Print_Area" localSheetId="1">'Anexo IV - ORC'!$A$1:$J$41</definedName>
  </definedNames>
  <calcPr fullCalcOnLoad="1"/>
</workbook>
</file>

<file path=xl/comments2.xml><?xml version="1.0" encoding="utf-8"?>
<comments xmlns="http://schemas.openxmlformats.org/spreadsheetml/2006/main">
  <authors>
    <author>Renato Alves Mees</author>
  </authors>
  <commentList>
    <comment ref="C31" authorId="0">
      <text>
        <r>
          <rPr>
            <b/>
            <sz val="9"/>
            <rFont val="Segoe UI"/>
            <family val="2"/>
          </rPr>
          <t>Renato Alves Mees:</t>
        </r>
        <r>
          <rPr>
            <sz val="9"/>
            <rFont val="Segoe UI"/>
            <family val="2"/>
          </rPr>
          <t xml:space="preserve">
</t>
        </r>
      </text>
    </comment>
  </commentList>
</comments>
</file>

<file path=xl/sharedStrings.xml><?xml version="1.0" encoding="utf-8"?>
<sst xmlns="http://schemas.openxmlformats.org/spreadsheetml/2006/main" count="153" uniqueCount="87">
  <si>
    <t>A</t>
  </si>
  <si>
    <t>N1</t>
  </si>
  <si>
    <t>N2</t>
  </si>
  <si>
    <t>P1</t>
  </si>
  <si>
    <t>B1</t>
  </si>
  <si>
    <t>ESPECIFICAÇÃO</t>
  </si>
  <si>
    <t>TOTAL</t>
  </si>
  <si>
    <t>E1</t>
  </si>
  <si>
    <t>ITEM A – DESMONTAGEM DE DIVISÓRIAS LEVES</t>
  </si>
  <si>
    <t xml:space="preserve">ITEM N1 – DIVISÓRIA TIPO CEGA COM PAINÉIS DE FIBRAROC    </t>
  </si>
  <si>
    <t>ITEM P1 – CONJUNTO PORTA E BANDEIROLA COM PAINEL DE FIBRAROC</t>
  </si>
  <si>
    <t>VÃO DE PORTA= 1 UND</t>
  </si>
  <si>
    <t>PREÇO P1 (VÃO DE PORTA + PAINEL) = R$ 450,12  ( 215,59 + 234,53)</t>
  </si>
  <si>
    <t xml:space="preserve"> </t>
  </si>
  <si>
    <t>ITEM B1 – BALCÃO  COM PAINEL DE FIBRAROC</t>
  </si>
  <si>
    <t>ANEXO II  Composições dos Custos Unitários</t>
  </si>
  <si>
    <t>ITEM</t>
  </si>
  <si>
    <t>C4499</t>
  </si>
  <si>
    <t>C4499/
C4492</t>
  </si>
  <si>
    <t>C4497</t>
  </si>
  <si>
    <t>COD.</t>
  </si>
  <si>
    <t>UD</t>
  </si>
  <si>
    <t>M2</t>
  </si>
  <si>
    <t>Fontes:</t>
  </si>
  <si>
    <t>COEFICIENTE DE PERDAS POR M2</t>
  </si>
  <si>
    <t>C4497/
C4490</t>
  </si>
  <si>
    <t>PREÇO UNITÁRIO, INCLUSIVE PERDAS</t>
  </si>
  <si>
    <t>ITEM N2 – DIVISÓRIA TIPO PAINEL/VIDRO/PAINEL COM PAINÉIS DE FIBRAROC, MONTANTE/RODAPÉ DUPLO E VIDRO TRANSPARENTE DE 4mm</t>
  </si>
  <si>
    <t>ÁREA DE PAINEL DE FIBRAROC = (1,2 x 0,4 + 1,2 x 1,10) =</t>
  </si>
  <si>
    <t xml:space="preserve">ÁREA DE VIDRO 4mm = (1,2 x 1,05) = </t>
  </si>
  <si>
    <t>COEFICIENTE ADOTADO DE PERDAS E INSTALAÇÃO DE  PERFIS PARA FIXAÇÃO DE VIDRO:</t>
  </si>
  <si>
    <t>R$</t>
  </si>
  <si>
    <t>PREÇO N2 (VIDRO + PAINEL)</t>
  </si>
  <si>
    <r>
      <t xml:space="preserve">PREÇO VIDRO na N2 = 1,26 m² x PREÇO UNITÁRIO </t>
    </r>
    <r>
      <rPr>
        <sz val="10"/>
        <color indexed="12"/>
        <rFont val="Arial"/>
        <family val="2"/>
      </rPr>
      <t>C4492</t>
    </r>
  </si>
  <si>
    <t>DIVIDINDO PELA ÁREA TOTAL DE N2 (3.06 m²) TEMOS PREÇO DE M2 FRONTAL DO MODELO N2</t>
  </si>
  <si>
    <t>R$/M2</t>
  </si>
  <si>
    <r>
      <t xml:space="preserve">PREÇO PAINEL na N2 = 1,80 m² x PERDA x PREÇO UNITÁRIO </t>
    </r>
    <r>
      <rPr>
        <sz val="10"/>
        <color indexed="12"/>
        <rFont val="Arial"/>
        <family val="2"/>
      </rPr>
      <t>C4499</t>
    </r>
  </si>
  <si>
    <r>
      <t xml:space="preserve">REFERÊNCIA VIDRO 4mm PARA DIVISÓRIAS – SEINFRA CODIGO </t>
    </r>
    <r>
      <rPr>
        <sz val="10"/>
        <color indexed="12"/>
        <rFont val="Arial"/>
        <family val="2"/>
      </rPr>
      <t xml:space="preserve">C4492 </t>
    </r>
    <r>
      <rPr>
        <sz val="10"/>
        <rFont val="Arial"/>
        <family val="2"/>
      </rPr>
      <t>– PREÇO UNITÁRIO</t>
    </r>
  </si>
  <si>
    <t xml:space="preserve">ÁREA TOTAL DO PAINEL MODELO N2 (VIDE DESENHO) = (1,2 x 2,55) </t>
  </si>
  <si>
    <t>R$/UD</t>
  </si>
  <si>
    <t xml:space="preserve">ÁREA DE PAINEL DE FIBRAROC = ( 0,85 x 0,4 + 0,85 x 2,15 ) = </t>
  </si>
  <si>
    <t>DIVIDINDO PELA ÁREA TOTAL DE P1 (2,16 m²) TEMOS PREÇO DE m² FRONTAL DO MODELO P1</t>
  </si>
  <si>
    <t>ITEM E1 – ESTANTE TIPO COLMÉIA  COM PAINEL DE FIBRAROC</t>
  </si>
  <si>
    <t xml:space="preserve">ÁREA TOTAL DO MODELO E1 (VIDE DESENHO) = ( 2,1 x 0,35 x 6 + 2,71 x 0,35 x 7) = </t>
  </si>
  <si>
    <t>ÁREA FRONTAL DA ESTANTE E1= (2,10 x 2,71)</t>
  </si>
  <si>
    <t xml:space="preserve">COEFICIENTE DE PERDA E RECORTES = </t>
  </si>
  <si>
    <t xml:space="preserve">APLICANDO O COEFICIENTE DE 1,5 = </t>
  </si>
  <si>
    <t xml:space="preserve">DIVIDINDO PELA ÁREA FRONTAL  DE E1 (5,7 m²) TEMOS PREÇO DE m² FRONTAL DO MODELO E1 = </t>
  </si>
  <si>
    <r>
      <t xml:space="preserve">PREÇO PAINEL na C1 = 11,05 m² x PREÇO UNITÁRIO </t>
    </r>
    <r>
      <rPr>
        <sz val="10"/>
        <color indexed="12"/>
        <rFont val="Arial"/>
        <family val="2"/>
      </rPr>
      <t>C4497</t>
    </r>
    <r>
      <rPr>
        <sz val="10"/>
        <rFont val="Arial"/>
        <family val="2"/>
      </rPr>
      <t xml:space="preserve"> = </t>
    </r>
  </si>
  <si>
    <t xml:space="preserve">ÁREA FRONTAL DO MODELO B1= (1,00 x 2,10) = </t>
  </si>
  <si>
    <r>
      <t xml:space="preserve">PREÇO PAINEL na B1 = 2,83 m² x </t>
    </r>
    <r>
      <rPr>
        <sz val="10"/>
        <color indexed="10"/>
        <rFont val="Arial"/>
        <family val="2"/>
      </rPr>
      <t xml:space="preserve">PREÇO UNITÁRIO </t>
    </r>
    <r>
      <rPr>
        <sz val="10"/>
        <color indexed="12"/>
        <rFont val="Arial"/>
        <family val="2"/>
      </rPr>
      <t>C4497</t>
    </r>
  </si>
  <si>
    <t>DIVIDINDO PELA ÁREA FRONTAL  DE B1 (2,1 m²) TEMOS PREÇO DE m² FRONTAL DO BALCÃO B1</t>
  </si>
  <si>
    <t xml:space="preserve">APLICANDO O COEFICIENTE DE 1,25 = </t>
  </si>
  <si>
    <t xml:space="preserve">ÁREA TOTAL DO BALCÃO B1 (VIDE DESENHO) = ( 1 x 2,1 + 0,35 x 2,1) = </t>
  </si>
  <si>
    <r>
      <t xml:space="preserve">REFERÊNCIA PAINEL DE FIBRAROC – SEINFRA CODIGO </t>
    </r>
    <r>
      <rPr>
        <sz val="10"/>
        <color indexed="12"/>
        <rFont val="Arial"/>
        <family val="2"/>
      </rPr>
      <t>C4497</t>
    </r>
    <r>
      <rPr>
        <sz val="10"/>
        <rFont val="Arial"/>
        <family val="2"/>
      </rPr>
      <t xml:space="preserve"> </t>
    </r>
  </si>
  <si>
    <r>
      <t xml:space="preserve">REFERÊNCIA PAINEL DE FIBRAROC – SEINFRA CODIGO </t>
    </r>
    <r>
      <rPr>
        <sz val="10"/>
        <color indexed="12"/>
        <rFont val="Arial"/>
        <family val="2"/>
      </rPr>
      <t>C4499</t>
    </r>
    <r>
      <rPr>
        <sz val="10"/>
        <rFont val="Arial"/>
        <family val="2"/>
      </rPr>
      <t xml:space="preserve"> </t>
    </r>
  </si>
  <si>
    <t>Preço / m²
(frontal)
C/ BDI</t>
  </si>
  <si>
    <t>LOTE 2 - Exclusivo para ME/EPP</t>
  </si>
  <si>
    <t>Divisória tipo painel / vidro / painel com painéis de fibraroc com espessura de 35mm, na cor areia jundiai, montante e rodapé duplo em perfis de aço com pintura eletrostática em epóxi poliéster pó na cor preta e vidro transparente de 4mm.</t>
  </si>
  <si>
    <t>Conjunto porta e bandeirola com painéis de fibraroc com espessura de 35mm na cor areia jundiai, montantes em pefis de aço com pintura eletrostática em epóxi poliéster pó na cor preta, requadro em aluminio nas folhas,  dobradiças e fechadura tipo cilindro inclusas.</t>
  </si>
  <si>
    <t>Estante tipo colmeia com painéis de fibraroc com espessura de 35mm, na cor areia jundiai, montante e rodapé simples em perfis de aço com pintura eletrostática em epóxi poliéster pó na cor preta.</t>
  </si>
  <si>
    <t>Balcão com painéis de fibraroc com espessura de 35mm, na cor areia jundiai, montante e rodapé simples em perfis de aço com pintura eletrostática em epóxi poliéster pó na cor preta.</t>
  </si>
  <si>
    <t>Divisória tipo cega com painéis de fibraroc com espessura de 35mm, na cor areia jundiai, montante e rodapé duplo em perfis de aço com pintura eletrostática em epóxi poliéster pó na cor preta.</t>
  </si>
  <si>
    <t>Desmontagem de divisórias leves, dos modelos: painel cego, portas, bandeirolas e painel/vidro/painel.</t>
  </si>
  <si>
    <t>CALC</t>
  </si>
  <si>
    <t>AJUST.</t>
  </si>
  <si>
    <t>QT MIN</t>
  </si>
  <si>
    <t>QT MAX</t>
  </si>
  <si>
    <t>Preço / m²
(frontal)
S/ BDI</t>
  </si>
  <si>
    <t>Quant. Registrada
(área frontal)
[m²]</t>
  </si>
  <si>
    <t>Pedido minimo
(área frontal)
[m²]</t>
  </si>
  <si>
    <t>Valor Máximo
a registrar</t>
  </si>
  <si>
    <t>Valor Mínimo
a registrar</t>
  </si>
  <si>
    <r>
      <t xml:space="preserve">REFERÊNCIA VÃO DE PORTA COMPLETA COM FECHADURA TIPO CILINDRO PARA DIVISÓRIAS – SEINFRA CODIGO </t>
    </r>
    <r>
      <rPr>
        <sz val="10"/>
        <color indexed="12"/>
        <rFont val="Arial"/>
        <family val="2"/>
      </rPr>
      <t xml:space="preserve">C4491 </t>
    </r>
    <r>
      <rPr>
        <sz val="10"/>
        <rFont val="Arial"/>
        <family val="2"/>
      </rPr>
      <t>- PREÇO</t>
    </r>
  </si>
  <si>
    <r>
      <t xml:space="preserve">PREÇO PAINEL na P1 = 2,16 m² x PREÇO UNITÁRIO </t>
    </r>
    <r>
      <rPr>
        <sz val="10"/>
        <color indexed="12"/>
        <rFont val="Arial"/>
        <family val="2"/>
      </rPr>
      <t>C4497</t>
    </r>
  </si>
  <si>
    <t>LOTE ÚNICO - Ampla concorrência</t>
  </si>
  <si>
    <t>RESUMO</t>
  </si>
  <si>
    <r>
      <rPr>
        <b/>
        <sz val="12"/>
        <rFont val="Arial"/>
        <family val="2"/>
      </rPr>
      <t>Em Fortaleza:</t>
    </r>
    <r>
      <rPr>
        <sz val="9"/>
        <rFont val="Arial"/>
        <family val="2"/>
      </rPr>
      <t xml:space="preserve">a) Edifício SEDE do Tribunal Regional do Trabalho da 7ª Região, b) Edifício ANEXO I do Tribunal Regional do Trabalho da 7ª Região, c) Edifício ANEXO II do Tribunal Regional do Trabalho da 7ª Região, d) Fórum Autran Nunes, Ed. Manoel Arízio, e) Fórum Autran Nunes, Ed. Anexo I Fórum Autran Nunes, f) Fórum Autran Nunes, Ed. Dom Helder Câmera.
</t>
    </r>
  </si>
  <si>
    <t>TOTAL Valor Máximo
a registrar</t>
  </si>
  <si>
    <r>
      <rPr>
        <b/>
        <sz val="14"/>
        <rFont val="Arial"/>
        <family val="2"/>
      </rPr>
      <t xml:space="preserve">Em Fortaleza: </t>
    </r>
    <r>
      <rPr>
        <sz val="14"/>
        <rFont val="Arial"/>
        <family val="2"/>
      </rPr>
      <t>a) Edifício SEDE do Tribunal Regional do Trabalho da 7ª Região, b) Edifício ANEXO I do Tribunal Regional do Trabalho da 7ª Região, c) Edifício ANEXO II do Tribunal Regional do Trabalho da 7ª Região, d) Fórum Autran Nunes, Ed. Manoel Arízio, e) Fórum Autran Nunes, Ed. Anexo I Fórum Autran Nunes, f) Fórum Autran Nunes, Ed. Dom Helder Câmera.</t>
    </r>
  </si>
  <si>
    <t>BDI SERVIÇO</t>
  </si>
  <si>
    <t>BDI FORNECIMENTO</t>
  </si>
  <si>
    <t>REFERÊNCIA  SEINFRA – CÓDIGO C4499 , TABELA 26.1</t>
  </si>
  <si>
    <t>ANEXO IV - Planilha Orçamentária com especificações</t>
  </si>
  <si>
    <t>SEINFRA/CE, Tabela 26.1 (desonerada).
SINAPI/CEF, mês 12/2019 (desonerada).</t>
  </si>
  <si>
    <t>TOTAL DE NOTA FISCAL DE VENDA R$ 239.577,23          TOTAL DE NOTA FISCAL DE SERVIÇO R$ 14.580,50</t>
  </si>
  <si>
    <r>
      <t xml:space="preserve">REFERÊNCIA SINAPI  - CÓDIGO </t>
    </r>
    <r>
      <rPr>
        <sz val="10"/>
        <color indexed="12"/>
        <rFont val="Arial"/>
        <family val="2"/>
      </rPr>
      <t>72178</t>
    </r>
    <r>
      <rPr>
        <sz val="10"/>
        <rFont val="Arial"/>
        <family val="2"/>
      </rPr>
      <t xml:space="preserve"> ,   TABELA 12/2019</t>
    </r>
  </si>
</sst>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0.0%"/>
    <numFmt numFmtId="174" formatCode="#,##0.000000"/>
  </numFmts>
  <fonts count="54">
    <font>
      <sz val="10"/>
      <name val="Arial"/>
      <family val="0"/>
    </font>
    <font>
      <b/>
      <sz val="10"/>
      <name val="Arial Narrow"/>
      <family val="2"/>
    </font>
    <font>
      <sz val="10"/>
      <name val="Arial Narrow"/>
      <family val="2"/>
    </font>
    <font>
      <b/>
      <sz val="10"/>
      <name val="Arial"/>
      <family val="2"/>
    </font>
    <font>
      <sz val="10"/>
      <color indexed="12"/>
      <name val="Arial"/>
      <family val="2"/>
    </font>
    <font>
      <sz val="10"/>
      <color indexed="10"/>
      <name val="Arial"/>
      <family val="2"/>
    </font>
    <font>
      <b/>
      <sz val="9"/>
      <name val="Arial Narrow"/>
      <family val="2"/>
    </font>
    <font>
      <sz val="9"/>
      <name val="Arial Narrow"/>
      <family val="2"/>
    </font>
    <font>
      <i/>
      <sz val="9"/>
      <name val="Arial Narrow"/>
      <family val="2"/>
    </font>
    <font>
      <sz val="9"/>
      <color indexed="10"/>
      <name val="Arial Narrow"/>
      <family val="2"/>
    </font>
    <font>
      <b/>
      <sz val="9"/>
      <name val="Arial"/>
      <family val="2"/>
    </font>
    <font>
      <b/>
      <sz val="12"/>
      <name val="Arial"/>
      <family val="2"/>
    </font>
    <font>
      <sz val="9"/>
      <name val="Arial"/>
      <family val="2"/>
    </font>
    <font>
      <b/>
      <sz val="14"/>
      <name val="Arial"/>
      <family val="2"/>
    </font>
    <font>
      <sz val="14"/>
      <name val="Arial"/>
      <family val="2"/>
    </font>
    <font>
      <b/>
      <sz val="14"/>
      <name val="Arial Narrow"/>
      <family val="2"/>
    </font>
    <font>
      <sz val="9"/>
      <name val="Segoe UI"/>
      <family val="2"/>
    </font>
    <font>
      <b/>
      <sz val="9"/>
      <name val="Segoe UI"/>
      <family val="2"/>
    </font>
    <font>
      <b/>
      <sz val="12"/>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16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171" fontId="0" fillId="0" borderId="0" applyFont="0" applyFill="0" applyBorder="0" applyAlignment="0" applyProtection="0"/>
  </cellStyleXfs>
  <cellXfs count="67">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3" fillId="0" borderId="0" xfId="0" applyFont="1" applyAlignment="1">
      <alignment/>
    </xf>
    <xf numFmtId="0" fontId="0" fillId="0" borderId="0" xfId="0" applyFont="1" applyAlignment="1">
      <alignment wrapText="1"/>
    </xf>
    <xf numFmtId="0" fontId="3" fillId="0" borderId="0" xfId="0" applyFont="1" applyAlignment="1">
      <alignment horizontal="justify" wrapText="1"/>
    </xf>
    <xf numFmtId="0" fontId="0" fillId="0" borderId="0" xfId="0" applyFont="1" applyAlignment="1">
      <alignment horizontal="justify" wrapText="1"/>
    </xf>
    <xf numFmtId="171" fontId="0" fillId="0" borderId="0" xfId="60" applyFont="1" applyAlignment="1">
      <alignment/>
    </xf>
    <xf numFmtId="171" fontId="5" fillId="0" borderId="0" xfId="60" applyFont="1" applyAlignment="1">
      <alignment/>
    </xf>
    <xf numFmtId="0" fontId="5" fillId="0" borderId="0" xfId="0" applyFont="1" applyAlignment="1">
      <alignment horizontal="justify" wrapText="1"/>
    </xf>
    <xf numFmtId="171" fontId="3" fillId="0" borderId="0" xfId="60" applyFont="1" applyAlignment="1">
      <alignment/>
    </xf>
    <xf numFmtId="171" fontId="5" fillId="0" borderId="0" xfId="60" applyFont="1" applyAlignment="1">
      <alignment/>
    </xf>
    <xf numFmtId="0" fontId="5" fillId="0" borderId="0" xfId="0" applyFont="1" applyAlignment="1">
      <alignment/>
    </xf>
    <xf numFmtId="0" fontId="3" fillId="33" borderId="0" xfId="0" applyFont="1" applyFill="1" applyAlignment="1">
      <alignment horizontal="justify" wrapText="1"/>
    </xf>
    <xf numFmtId="171" fontId="0" fillId="33" borderId="0" xfId="60" applyFont="1" applyFill="1" applyAlignment="1">
      <alignment/>
    </xf>
    <xf numFmtId="0" fontId="0" fillId="33" borderId="0" xfId="0" applyFill="1" applyAlignment="1">
      <alignment/>
    </xf>
    <xf numFmtId="0" fontId="0" fillId="0" borderId="0" xfId="0" applyFill="1" applyAlignment="1">
      <alignment/>
    </xf>
    <xf numFmtId="0" fontId="6"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171" fontId="9" fillId="0" borderId="10" xfId="60" applyFont="1" applyBorder="1" applyAlignment="1">
      <alignment horizontal="right" vertical="center" wrapText="1"/>
    </xf>
    <xf numFmtId="170" fontId="7" fillId="0" borderId="10" xfId="45" applyFont="1" applyBorder="1" applyAlignment="1">
      <alignment horizontal="right" vertical="center" wrapText="1"/>
    </xf>
    <xf numFmtId="0" fontId="7" fillId="0" borderId="10" xfId="0" applyFont="1" applyBorder="1" applyAlignment="1">
      <alignment horizontal="center" vertical="center"/>
    </xf>
    <xf numFmtId="0" fontId="7" fillId="0" borderId="10" xfId="0" applyFont="1" applyBorder="1" applyAlignment="1">
      <alignment vertical="center" wrapText="1"/>
    </xf>
    <xf numFmtId="171" fontId="9" fillId="0" borderId="10" xfId="60" applyFont="1" applyBorder="1" applyAlignment="1">
      <alignment horizontal="right" vertical="center"/>
    </xf>
    <xf numFmtId="0" fontId="7" fillId="0" borderId="10" xfId="0" applyFont="1" applyBorder="1" applyAlignment="1">
      <alignment horizontal="left" vertical="center" wrapText="1"/>
    </xf>
    <xf numFmtId="0" fontId="7" fillId="0" borderId="0" xfId="0" applyFont="1" applyAlignment="1">
      <alignment/>
    </xf>
    <xf numFmtId="0" fontId="7" fillId="0" borderId="0" xfId="0" applyFont="1" applyAlignment="1">
      <alignment horizontal="center"/>
    </xf>
    <xf numFmtId="0" fontId="6" fillId="0" borderId="0" xfId="0" applyFont="1" applyBorder="1" applyAlignment="1">
      <alignment horizontal="right"/>
    </xf>
    <xf numFmtId="170" fontId="6" fillId="0" borderId="0" xfId="45" applyFont="1" applyBorder="1" applyAlignment="1">
      <alignment/>
    </xf>
    <xf numFmtId="0" fontId="7" fillId="0" borderId="0" xfId="0" applyFont="1" applyFill="1" applyBorder="1" applyAlignment="1">
      <alignment horizontal="center" vertical="top"/>
    </xf>
    <xf numFmtId="0" fontId="7" fillId="0" borderId="0" xfId="0" applyFont="1" applyBorder="1" applyAlignment="1">
      <alignment vertical="center" wrapText="1"/>
    </xf>
    <xf numFmtId="0" fontId="7" fillId="0" borderId="0" xfId="0" applyFont="1" applyBorder="1" applyAlignment="1">
      <alignment/>
    </xf>
    <xf numFmtId="0" fontId="10" fillId="0" borderId="0" xfId="0" applyFont="1" applyAlignment="1">
      <alignment horizontal="right"/>
    </xf>
    <xf numFmtId="0" fontId="0" fillId="0" borderId="0" xfId="0" applyFill="1" applyAlignment="1">
      <alignment horizontal="right"/>
    </xf>
    <xf numFmtId="43" fontId="0" fillId="0" borderId="0" xfId="0" applyNumberFormat="1" applyAlignment="1">
      <alignment horizontal="right"/>
    </xf>
    <xf numFmtId="0" fontId="2" fillId="0" borderId="0" xfId="0" applyFont="1" applyAlignment="1">
      <alignment horizontal="right"/>
    </xf>
    <xf numFmtId="0" fontId="1" fillId="0" borderId="0" xfId="0" applyFont="1" applyFill="1" applyAlignment="1">
      <alignment horizontal="right"/>
    </xf>
    <xf numFmtId="0" fontId="2" fillId="0" borderId="0" xfId="0" applyFont="1" applyFill="1" applyAlignment="1">
      <alignment horizontal="right"/>
    </xf>
    <xf numFmtId="0" fontId="6" fillId="33" borderId="0" xfId="0" applyFont="1" applyFill="1" applyBorder="1" applyAlignment="1">
      <alignment horizontal="right" wrapText="1"/>
    </xf>
    <xf numFmtId="43" fontId="5" fillId="0" borderId="0" xfId="0" applyNumberFormat="1" applyFont="1" applyAlignment="1">
      <alignment horizontal="right"/>
    </xf>
    <xf numFmtId="0" fontId="5" fillId="0" borderId="0" xfId="0" applyFont="1" applyAlignment="1">
      <alignment horizontal="right"/>
    </xf>
    <xf numFmtId="171" fontId="7" fillId="0" borderId="10" xfId="60" applyFont="1" applyBorder="1" applyAlignment="1">
      <alignment horizontal="right" vertical="center" wrapText="1"/>
    </xf>
    <xf numFmtId="171" fontId="7" fillId="0" borderId="10" xfId="60" applyFont="1" applyBorder="1" applyAlignment="1">
      <alignment horizontal="right" vertical="center"/>
    </xf>
    <xf numFmtId="10" fontId="6" fillId="0" borderId="0" xfId="45" applyNumberFormat="1" applyFont="1" applyBorder="1" applyAlignment="1">
      <alignment/>
    </xf>
    <xf numFmtId="0" fontId="13" fillId="0" borderId="0" xfId="0" applyFont="1" applyAlignment="1">
      <alignment/>
    </xf>
    <xf numFmtId="0" fontId="14" fillId="0" borderId="0" xfId="0" applyFont="1" applyAlignment="1">
      <alignment/>
    </xf>
    <xf numFmtId="0" fontId="14" fillId="0" borderId="0" xfId="0" applyFont="1" applyAlignment="1">
      <alignment horizontal="center"/>
    </xf>
    <xf numFmtId="0" fontId="12" fillId="0" borderId="0" xfId="0" applyFont="1" applyBorder="1" applyAlignment="1">
      <alignment horizontal="left" wrapText="1"/>
    </xf>
    <xf numFmtId="0" fontId="10" fillId="0" borderId="0" xfId="0" applyFont="1" applyBorder="1" applyAlignment="1">
      <alignment horizontal="left" wrapText="1"/>
    </xf>
    <xf numFmtId="10" fontId="10" fillId="0" borderId="0" xfId="0" applyNumberFormat="1" applyFont="1" applyBorder="1" applyAlignment="1">
      <alignment horizontal="right" wrapText="1"/>
    </xf>
    <xf numFmtId="170" fontId="1" fillId="0" borderId="0" xfId="45" applyFont="1" applyBorder="1" applyAlignment="1">
      <alignment/>
    </xf>
    <xf numFmtId="43" fontId="0" fillId="0" borderId="0" xfId="0" applyNumberFormat="1" applyFont="1" applyAlignment="1">
      <alignment horizontal="right"/>
    </xf>
    <xf numFmtId="0" fontId="18" fillId="0" borderId="0" xfId="0" applyFont="1" applyBorder="1" applyAlignment="1">
      <alignment vertical="center" wrapText="1"/>
    </xf>
    <xf numFmtId="0" fontId="11" fillId="0" borderId="0" xfId="0" applyFont="1" applyFill="1" applyAlignment="1">
      <alignment horizontal="center" wrapText="1"/>
    </xf>
    <xf numFmtId="0" fontId="7" fillId="0" borderId="0" xfId="0" applyFont="1" applyBorder="1" applyAlignment="1">
      <alignment horizontal="center" wrapText="1"/>
    </xf>
    <xf numFmtId="0" fontId="11" fillId="0" borderId="0" xfId="0" applyFont="1" applyAlignment="1">
      <alignment horizontal="center"/>
    </xf>
    <xf numFmtId="0" fontId="12" fillId="0" borderId="0" xfId="0" applyFont="1" applyBorder="1" applyAlignment="1">
      <alignment horizontal="left" wrapText="1"/>
    </xf>
    <xf numFmtId="0" fontId="14" fillId="0" borderId="10" xfId="0" applyFont="1" applyBorder="1" applyAlignment="1">
      <alignment horizontal="left" wrapText="1"/>
    </xf>
    <xf numFmtId="170" fontId="14" fillId="0" borderId="10" xfId="0" applyNumberFormat="1" applyFont="1" applyBorder="1" applyAlignment="1">
      <alignment horizontal="center" wrapText="1"/>
    </xf>
    <xf numFmtId="0" fontId="14" fillId="0" borderId="10" xfId="0" applyFont="1" applyBorder="1" applyAlignment="1">
      <alignment horizontal="center" wrapText="1"/>
    </xf>
    <xf numFmtId="0" fontId="15" fillId="33" borderId="10" xfId="0" applyFont="1" applyFill="1" applyBorder="1" applyAlignment="1">
      <alignment horizontal="center" vertical="center" wrapText="1"/>
    </xf>
    <xf numFmtId="170" fontId="13" fillId="34" borderId="10" xfId="45" applyFont="1" applyFill="1" applyBorder="1" applyAlignment="1">
      <alignment horizontal="center"/>
    </xf>
    <xf numFmtId="0" fontId="13" fillId="34" borderId="10" xfId="0" applyFont="1" applyFill="1" applyBorder="1" applyAlignment="1">
      <alignment horizontal="right"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0</xdr:col>
      <xdr:colOff>2962275</xdr:colOff>
      <xdr:row>0</xdr:row>
      <xdr:rowOff>657225</xdr:rowOff>
    </xdr:to>
    <xdr:pic>
      <xdr:nvPicPr>
        <xdr:cNvPr id="1" name="Imagem 1"/>
        <xdr:cNvPicPr preferRelativeResize="1">
          <a:picLocks noChangeAspect="1"/>
        </xdr:cNvPicPr>
      </xdr:nvPicPr>
      <xdr:blipFill>
        <a:blip r:embed="rId1"/>
        <a:stretch>
          <a:fillRect/>
        </a:stretch>
      </xdr:blipFill>
      <xdr:spPr>
        <a:xfrm>
          <a:off x="47625" y="47625"/>
          <a:ext cx="29146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2</xdr:col>
      <xdr:colOff>2133600</xdr:colOff>
      <xdr:row>17</xdr:row>
      <xdr:rowOff>619125</xdr:rowOff>
    </xdr:to>
    <xdr:pic>
      <xdr:nvPicPr>
        <xdr:cNvPr id="1" name="Imagem 1"/>
        <xdr:cNvPicPr preferRelativeResize="1">
          <a:picLocks noChangeAspect="1"/>
        </xdr:cNvPicPr>
      </xdr:nvPicPr>
      <xdr:blipFill>
        <a:blip r:embed="rId1"/>
        <a:stretch>
          <a:fillRect/>
        </a:stretch>
      </xdr:blipFill>
      <xdr:spPr>
        <a:xfrm>
          <a:off x="0" y="4791075"/>
          <a:ext cx="2914650" cy="619125"/>
        </a:xfrm>
        <a:prstGeom prst="rect">
          <a:avLst/>
        </a:prstGeom>
        <a:noFill/>
        <a:ln w="9525" cmpd="sng">
          <a:noFill/>
        </a:ln>
      </xdr:spPr>
    </xdr:pic>
    <xdr:clientData/>
  </xdr:twoCellAnchor>
  <xdr:twoCellAnchor>
    <xdr:from>
      <xdr:col>0</xdr:col>
      <xdr:colOff>0</xdr:colOff>
      <xdr:row>0</xdr:row>
      <xdr:rowOff>0</xdr:rowOff>
    </xdr:from>
    <xdr:to>
      <xdr:col>2</xdr:col>
      <xdr:colOff>2133600</xdr:colOff>
      <xdr:row>3</xdr:row>
      <xdr:rowOff>133350</xdr:rowOff>
    </xdr:to>
    <xdr:pic>
      <xdr:nvPicPr>
        <xdr:cNvPr id="2" name="Imagem 1"/>
        <xdr:cNvPicPr preferRelativeResize="1">
          <a:picLocks noChangeAspect="1"/>
        </xdr:cNvPicPr>
      </xdr:nvPicPr>
      <xdr:blipFill>
        <a:blip r:embed="rId1"/>
        <a:stretch>
          <a:fillRect/>
        </a:stretch>
      </xdr:blipFill>
      <xdr:spPr>
        <a:xfrm>
          <a:off x="0" y="0"/>
          <a:ext cx="29146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C49"/>
  <sheetViews>
    <sheetView view="pageBreakPreview" zoomScale="115" zoomScaleSheetLayoutView="115" zoomScalePageLayoutView="0" workbookViewId="0" topLeftCell="A34">
      <selection activeCell="A5" sqref="A5"/>
    </sheetView>
  </sheetViews>
  <sheetFormatPr defaultColWidth="9.140625" defaultRowHeight="12.75"/>
  <cols>
    <col min="1" max="1" width="86.7109375" style="4" customWidth="1"/>
    <col min="2" max="2" width="10.7109375" style="7" customWidth="1"/>
    <col min="3" max="3" width="9.8515625" style="0" customWidth="1"/>
  </cols>
  <sheetData>
    <row r="1" ht="54.75" customHeight="1"/>
    <row r="2" spans="1:3" ht="38.25" customHeight="1">
      <c r="A2" s="57" t="s">
        <v>15</v>
      </c>
      <c r="B2" s="57"/>
      <c r="C2" s="57"/>
    </row>
    <row r="3" ht="12.75">
      <c r="A3" s="5"/>
    </row>
    <row r="4" spans="1:3" ht="12.75">
      <c r="A4" s="13" t="s">
        <v>8</v>
      </c>
      <c r="B4" s="14"/>
      <c r="C4" s="15"/>
    </row>
    <row r="5" spans="1:3" ht="12.75">
      <c r="A5" s="6" t="s">
        <v>86</v>
      </c>
      <c r="B5" s="10">
        <v>21.04</v>
      </c>
      <c r="C5" s="3" t="s">
        <v>35</v>
      </c>
    </row>
    <row r="6" ht="12.75">
      <c r="A6" s="5"/>
    </row>
    <row r="7" spans="1:3" ht="12.75">
      <c r="A7" s="13" t="s">
        <v>9</v>
      </c>
      <c r="B7" s="14"/>
      <c r="C7" s="15"/>
    </row>
    <row r="8" spans="1:3" ht="12.75">
      <c r="A8" s="6" t="s">
        <v>82</v>
      </c>
      <c r="B8" s="7">
        <v>141</v>
      </c>
      <c r="C8" t="s">
        <v>35</v>
      </c>
    </row>
    <row r="9" spans="1:2" ht="12.75">
      <c r="A9" s="9" t="s">
        <v>24</v>
      </c>
      <c r="B9" s="8">
        <v>1.08</v>
      </c>
    </row>
    <row r="10" spans="1:3" ht="12.75">
      <c r="A10" s="6" t="s">
        <v>26</v>
      </c>
      <c r="B10" s="10">
        <f>ROUND(B8*B9,2)</f>
        <v>152.28</v>
      </c>
      <c r="C10" s="3" t="s">
        <v>35</v>
      </c>
    </row>
    <row r="11" ht="12.75">
      <c r="A11" s="5"/>
    </row>
    <row r="12" spans="1:3" ht="25.5">
      <c r="A12" s="13" t="s">
        <v>27</v>
      </c>
      <c r="B12" s="14"/>
      <c r="C12" s="15"/>
    </row>
    <row r="13" spans="1:3" ht="12.75">
      <c r="A13" s="6" t="s">
        <v>55</v>
      </c>
      <c r="B13" s="7">
        <v>141</v>
      </c>
      <c r="C13" t="s">
        <v>35</v>
      </c>
    </row>
    <row r="14" spans="1:3" ht="12.75">
      <c r="A14" s="6" t="s">
        <v>37</v>
      </c>
      <c r="B14" s="7">
        <v>126.6</v>
      </c>
      <c r="C14" t="s">
        <v>35</v>
      </c>
    </row>
    <row r="15" spans="1:3" ht="12.75">
      <c r="A15" s="6" t="s">
        <v>38</v>
      </c>
      <c r="B15" s="7">
        <v>3.06</v>
      </c>
      <c r="C15" t="s">
        <v>22</v>
      </c>
    </row>
    <row r="16" spans="1:3" ht="12.75">
      <c r="A16" s="6" t="s">
        <v>28</v>
      </c>
      <c r="B16" s="7">
        <v>1.8</v>
      </c>
      <c r="C16" t="s">
        <v>22</v>
      </c>
    </row>
    <row r="17" spans="1:3" ht="12.75">
      <c r="A17" s="6" t="s">
        <v>29</v>
      </c>
      <c r="B17" s="7">
        <v>1.26</v>
      </c>
      <c r="C17" t="s">
        <v>22</v>
      </c>
    </row>
    <row r="18" spans="1:2" ht="12.75">
      <c r="A18" s="9" t="s">
        <v>30</v>
      </c>
      <c r="B18" s="8">
        <v>1.15</v>
      </c>
    </row>
    <row r="19" spans="1:3" ht="12.75">
      <c r="A19" s="6" t="s">
        <v>36</v>
      </c>
      <c r="B19" s="7">
        <f>ROUND(1.8*B18*B13,2)</f>
        <v>291.87</v>
      </c>
      <c r="C19" t="s">
        <v>31</v>
      </c>
    </row>
    <row r="20" spans="1:3" ht="12.75">
      <c r="A20" s="6" t="s">
        <v>33</v>
      </c>
      <c r="B20" s="7">
        <f>ROUND(B17*B14,2)</f>
        <v>159.52</v>
      </c>
      <c r="C20" t="s">
        <v>31</v>
      </c>
    </row>
    <row r="21" spans="1:3" ht="12.75">
      <c r="A21" s="6" t="s">
        <v>32</v>
      </c>
      <c r="B21" s="7">
        <f>B19+B20</f>
        <v>451.39</v>
      </c>
      <c r="C21" t="s">
        <v>31</v>
      </c>
    </row>
    <row r="22" spans="1:3" ht="25.5">
      <c r="A22" s="6" t="s">
        <v>34</v>
      </c>
      <c r="B22" s="10">
        <f>B21/B15</f>
        <v>147.51307189542484</v>
      </c>
      <c r="C22" s="3" t="s">
        <v>31</v>
      </c>
    </row>
    <row r="23" ht="12.75">
      <c r="A23" s="5"/>
    </row>
    <row r="24" spans="1:3" ht="12.75">
      <c r="A24" s="13" t="s">
        <v>10</v>
      </c>
      <c r="B24" s="14"/>
      <c r="C24" s="15"/>
    </row>
    <row r="25" spans="1:3" ht="12.75">
      <c r="A25" s="6" t="s">
        <v>54</v>
      </c>
      <c r="B25" s="7">
        <v>137.23</v>
      </c>
      <c r="C25" t="s">
        <v>35</v>
      </c>
    </row>
    <row r="26" spans="1:3" ht="25.5">
      <c r="A26" s="6" t="s">
        <v>73</v>
      </c>
      <c r="B26" s="7">
        <v>207.56</v>
      </c>
      <c r="C26" t="s">
        <v>39</v>
      </c>
    </row>
    <row r="27" spans="1:3" ht="12.75">
      <c r="A27" s="6" t="s">
        <v>40</v>
      </c>
      <c r="B27" s="7">
        <v>2.16</v>
      </c>
      <c r="C27" t="s">
        <v>22</v>
      </c>
    </row>
    <row r="28" ht="12.75">
      <c r="A28" s="6" t="s">
        <v>11</v>
      </c>
    </row>
    <row r="29" spans="1:3" ht="12.75">
      <c r="A29" s="6" t="s">
        <v>74</v>
      </c>
      <c r="B29" s="7">
        <f>ROUND(B27*B25,2)</f>
        <v>296.42</v>
      </c>
      <c r="C29" t="s">
        <v>31</v>
      </c>
    </row>
    <row r="30" spans="1:3" ht="12.75">
      <c r="A30" s="6" t="s">
        <v>12</v>
      </c>
      <c r="B30" s="7">
        <f>B29+B26</f>
        <v>503.98</v>
      </c>
      <c r="C30" t="s">
        <v>31</v>
      </c>
    </row>
    <row r="31" spans="1:3" ht="25.5">
      <c r="A31" s="6" t="s">
        <v>41</v>
      </c>
      <c r="B31" s="10">
        <f>B30/B27</f>
        <v>233.32407407407408</v>
      </c>
      <c r="C31" s="3" t="s">
        <v>35</v>
      </c>
    </row>
    <row r="32" ht="12.75">
      <c r="A32" s="5" t="s">
        <v>13</v>
      </c>
    </row>
    <row r="33" spans="1:3" ht="12.75">
      <c r="A33" s="13" t="s">
        <v>42</v>
      </c>
      <c r="B33" s="14"/>
      <c r="C33" s="15"/>
    </row>
    <row r="34" spans="1:3" ht="12.75">
      <c r="A34" s="6" t="s">
        <v>54</v>
      </c>
      <c r="B34" s="7">
        <f>B25</f>
        <v>137.23</v>
      </c>
      <c r="C34" s="7" t="str">
        <f>C25</f>
        <v>R$/M2</v>
      </c>
    </row>
    <row r="35" spans="1:3" ht="12.75">
      <c r="A35" s="6" t="s">
        <v>43</v>
      </c>
      <c r="B35" s="7">
        <v>11.05</v>
      </c>
      <c r="C35" t="s">
        <v>22</v>
      </c>
    </row>
    <row r="36" spans="1:3" ht="12.75">
      <c r="A36" s="6" t="s">
        <v>44</v>
      </c>
      <c r="B36" s="7">
        <f>ROUND(2.1*2.71,2)</f>
        <v>5.69</v>
      </c>
      <c r="C36" t="s">
        <v>22</v>
      </c>
    </row>
    <row r="37" spans="1:2" s="12" customFormat="1" ht="12.75">
      <c r="A37" s="9" t="s">
        <v>45</v>
      </c>
      <c r="B37" s="11">
        <v>1.5</v>
      </c>
    </row>
    <row r="38" spans="1:3" ht="12.75">
      <c r="A38" s="6" t="s">
        <v>48</v>
      </c>
      <c r="B38" s="7">
        <f>ROUND(B35*B34,2)</f>
        <v>1516.39</v>
      </c>
      <c r="C38" t="s">
        <v>31</v>
      </c>
    </row>
    <row r="39" spans="1:3" ht="12.75">
      <c r="A39" s="6" t="s">
        <v>46</v>
      </c>
      <c r="B39" s="7">
        <f>ROUND(B38*B37,2)</f>
        <v>2274.59</v>
      </c>
      <c r="C39" t="s">
        <v>31</v>
      </c>
    </row>
    <row r="40" spans="1:3" ht="25.5">
      <c r="A40" s="6" t="s">
        <v>47</v>
      </c>
      <c r="B40" s="10">
        <f>B39/B36</f>
        <v>399.75219683655536</v>
      </c>
      <c r="C40" s="10" t="str">
        <f>C31</f>
        <v>R$/M2</v>
      </c>
    </row>
    <row r="41" ht="12.75">
      <c r="A41" s="5"/>
    </row>
    <row r="42" spans="1:3" ht="12.75">
      <c r="A42" s="13" t="s">
        <v>14</v>
      </c>
      <c r="B42" s="14"/>
      <c r="C42" s="15"/>
    </row>
    <row r="43" spans="1:3" ht="12.75">
      <c r="A43" s="6" t="s">
        <v>54</v>
      </c>
      <c r="B43" s="7">
        <f>B34</f>
        <v>137.23</v>
      </c>
      <c r="C43" s="7" t="str">
        <f>C34</f>
        <v>R$/M2</v>
      </c>
    </row>
    <row r="44" spans="1:3" ht="12.75">
      <c r="A44" s="6" t="s">
        <v>53</v>
      </c>
      <c r="B44" s="7">
        <v>2.83</v>
      </c>
      <c r="C44" t="s">
        <v>22</v>
      </c>
    </row>
    <row r="45" spans="1:3" ht="12.75">
      <c r="A45" s="6" t="s">
        <v>49</v>
      </c>
      <c r="B45" s="7">
        <v>2.1</v>
      </c>
      <c r="C45" t="s">
        <v>22</v>
      </c>
    </row>
    <row r="46" spans="1:2" ht="12.75">
      <c r="A46" s="9" t="s">
        <v>45</v>
      </c>
      <c r="B46" s="11">
        <v>1.25</v>
      </c>
    </row>
    <row r="47" spans="1:3" ht="12.75">
      <c r="A47" s="6" t="s">
        <v>50</v>
      </c>
      <c r="B47" s="7">
        <f>ROUND(B44*B43,2)</f>
        <v>388.36</v>
      </c>
      <c r="C47" t="s">
        <v>31</v>
      </c>
    </row>
    <row r="48" spans="1:3" ht="12.75">
      <c r="A48" s="6" t="s">
        <v>52</v>
      </c>
      <c r="B48" s="7">
        <f>ROUND(B47*B46,2)</f>
        <v>485.45</v>
      </c>
      <c r="C48" t="s">
        <v>31</v>
      </c>
    </row>
    <row r="49" spans="1:3" ht="25.5">
      <c r="A49" s="6" t="s">
        <v>51</v>
      </c>
      <c r="B49" s="10">
        <f>B48/B45</f>
        <v>231.16666666666666</v>
      </c>
      <c r="C49" s="10" t="str">
        <f>C40</f>
        <v>R$/M2</v>
      </c>
    </row>
  </sheetData>
  <sheetProtection/>
  <mergeCells count="1">
    <mergeCell ref="A2:C2"/>
  </mergeCells>
  <printOptions/>
  <pageMargins left="1.1023622047244095" right="0.7874015748031497" top="0.9055118110236221" bottom="0.6692913385826772" header="0.5118110236220472" footer="0.5118110236220472"/>
  <pageSetup fitToHeight="0" fitToWidth="1" orientation="portrait" paperSize="9" scale="77" r:id="rId2"/>
  <drawing r:id="rId1"/>
</worksheet>
</file>

<file path=xl/worksheets/sheet2.xml><?xml version="1.0" encoding="utf-8"?>
<worksheet xmlns="http://schemas.openxmlformats.org/spreadsheetml/2006/main" xmlns:r="http://schemas.openxmlformats.org/officeDocument/2006/relationships">
  <dimension ref="A5:P42"/>
  <sheetViews>
    <sheetView tabSelected="1" zoomScalePageLayoutView="145" workbookViewId="0" topLeftCell="A22">
      <selection activeCell="E40" sqref="E40"/>
    </sheetView>
  </sheetViews>
  <sheetFormatPr defaultColWidth="9.140625" defaultRowHeight="12.75"/>
  <cols>
    <col min="1" max="1" width="5.57421875" style="0" customWidth="1"/>
    <col min="2" max="2" width="6.140625" style="0" customWidth="1"/>
    <col min="3" max="3" width="56.28125" style="0" bestFit="1" customWidth="1"/>
    <col min="4" max="4" width="5.140625" style="1" customWidth="1"/>
    <col min="5" max="5" width="9.28125" style="0" bestFit="1" customWidth="1"/>
    <col min="6" max="6" width="9.7109375" style="0" customWidth="1"/>
    <col min="7" max="8" width="9.140625" style="0" bestFit="1" customWidth="1"/>
    <col min="9" max="9" width="12.8515625" style="0" customWidth="1"/>
    <col min="10" max="10" width="14.28125" style="0" customWidth="1"/>
    <col min="12" max="12" width="0" style="0" hidden="1" customWidth="1"/>
    <col min="14" max="14" width="6.140625" style="0" hidden="1" customWidth="1"/>
    <col min="15" max="15" width="6.8515625" style="0" hidden="1" customWidth="1"/>
    <col min="16" max="16" width="4.00390625" style="0" hidden="1" customWidth="1"/>
  </cols>
  <sheetData>
    <row r="1" ht="12.75"/>
    <row r="2" ht="12.75"/>
    <row r="3" ht="12.75"/>
    <row r="4" ht="12.75"/>
    <row r="5" spans="1:10" ht="15.75">
      <c r="A5" s="59" t="s">
        <v>83</v>
      </c>
      <c r="B5" s="59"/>
      <c r="C5" s="59"/>
      <c r="D5" s="59"/>
      <c r="E5" s="59"/>
      <c r="F5" s="59"/>
      <c r="G5" s="59"/>
      <c r="H5" s="59"/>
      <c r="I5" s="59"/>
      <c r="J5" s="59"/>
    </row>
    <row r="6" ht="12.75"/>
    <row r="7" spans="1:7" ht="18">
      <c r="A7" s="48" t="s">
        <v>76</v>
      </c>
      <c r="B7" s="49"/>
      <c r="C7" s="49"/>
      <c r="D7" s="50"/>
      <c r="E7" s="49"/>
      <c r="F7" s="49"/>
      <c r="G7" s="49"/>
    </row>
    <row r="8" spans="1:10" ht="49.5" customHeight="1">
      <c r="A8" s="49"/>
      <c r="B8" s="49"/>
      <c r="C8" s="49"/>
      <c r="D8" s="50"/>
      <c r="E8" s="49"/>
      <c r="F8" s="49"/>
      <c r="G8" s="49"/>
      <c r="H8" s="49"/>
      <c r="I8" s="64" t="s">
        <v>71</v>
      </c>
      <c r="J8" s="64"/>
    </row>
    <row r="9" spans="1:10" ht="96" customHeight="1">
      <c r="A9" s="61" t="s">
        <v>79</v>
      </c>
      <c r="B9" s="61"/>
      <c r="C9" s="61"/>
      <c r="D9" s="61"/>
      <c r="E9" s="61"/>
      <c r="F9" s="61"/>
      <c r="G9" s="61"/>
      <c r="H9" s="61"/>
      <c r="I9" s="62">
        <f>+I31</f>
        <v>254157.72999999998</v>
      </c>
      <c r="J9" s="63"/>
    </row>
    <row r="10" spans="1:10" ht="18">
      <c r="A10" s="49"/>
      <c r="B10" s="49"/>
      <c r="C10" s="49"/>
      <c r="D10" s="50"/>
      <c r="E10" s="49"/>
      <c r="F10" s="49"/>
      <c r="G10" s="49"/>
      <c r="H10" s="49"/>
      <c r="I10" s="49"/>
      <c r="J10" s="49"/>
    </row>
    <row r="11" spans="1:10" ht="18">
      <c r="A11" s="49"/>
      <c r="B11" s="49"/>
      <c r="C11" s="49"/>
      <c r="D11" s="50"/>
      <c r="E11" s="49"/>
      <c r="F11" s="49"/>
      <c r="G11" s="49"/>
      <c r="H11" s="49"/>
      <c r="I11" s="49"/>
      <c r="J11" s="49"/>
    </row>
    <row r="12" spans="1:10" ht="44.25" customHeight="1">
      <c r="A12" s="49"/>
      <c r="B12" s="49"/>
      <c r="C12" s="49"/>
      <c r="D12" s="66" t="s">
        <v>78</v>
      </c>
      <c r="E12" s="66"/>
      <c r="F12" s="66"/>
      <c r="G12" s="66"/>
      <c r="H12" s="66"/>
      <c r="I12" s="65">
        <f>+I9</f>
        <v>254157.72999999998</v>
      </c>
      <c r="J12" s="65"/>
    </row>
    <row r="13" ht="12.75">
      <c r="J13" s="7"/>
    </row>
    <row r="14" ht="12.75"/>
    <row r="15" ht="12.75"/>
    <row r="16" ht="12.75"/>
    <row r="17" ht="3" customHeight="1"/>
    <row r="18" ht="48.75" customHeight="1"/>
    <row r="19" spans="1:10" ht="15.75">
      <c r="A19" s="59" t="s">
        <v>83</v>
      </c>
      <c r="B19" s="59"/>
      <c r="C19" s="59"/>
      <c r="D19" s="59"/>
      <c r="E19" s="59"/>
      <c r="F19" s="59"/>
      <c r="G19" s="59"/>
      <c r="H19" s="59"/>
      <c r="I19" s="59"/>
      <c r="J19" s="59"/>
    </row>
    <row r="20" spans="1:10" ht="48.75" customHeight="1">
      <c r="A20" s="60" t="s">
        <v>77</v>
      </c>
      <c r="B20" s="60"/>
      <c r="C20" s="60"/>
      <c r="D20" s="60"/>
      <c r="E20" s="60"/>
      <c r="F20" s="60"/>
      <c r="G20" s="60"/>
      <c r="H20" s="60"/>
      <c r="I20" s="60"/>
      <c r="J20" s="60"/>
    </row>
    <row r="21" spans="1:10" ht="26.25" customHeight="1">
      <c r="A21" s="51"/>
      <c r="B21" s="51"/>
      <c r="C21" s="51"/>
      <c r="D21" s="51"/>
      <c r="E21" s="51"/>
      <c r="F21" s="51"/>
      <c r="G21" s="51"/>
      <c r="H21" s="51"/>
      <c r="I21" s="52" t="s">
        <v>80</v>
      </c>
      <c r="J21" s="53">
        <v>0.2598</v>
      </c>
    </row>
    <row r="22" spans="1:10" ht="12.75">
      <c r="A22" s="2"/>
      <c r="B22" s="2"/>
      <c r="C22" s="1"/>
      <c r="E22" s="1"/>
      <c r="F22" s="1"/>
      <c r="I22" s="36" t="s">
        <v>81</v>
      </c>
      <c r="J22" s="53">
        <v>0.2098</v>
      </c>
    </row>
    <row r="23" spans="1:15" ht="94.5">
      <c r="A23" s="17" t="s">
        <v>16</v>
      </c>
      <c r="B23" s="17" t="s">
        <v>20</v>
      </c>
      <c r="C23" s="17" t="s">
        <v>5</v>
      </c>
      <c r="D23" s="17" t="s">
        <v>21</v>
      </c>
      <c r="E23" s="17" t="s">
        <v>69</v>
      </c>
      <c r="F23" s="17" t="s">
        <v>70</v>
      </c>
      <c r="G23" s="17" t="s">
        <v>68</v>
      </c>
      <c r="H23" s="17" t="s">
        <v>56</v>
      </c>
      <c r="I23" s="17" t="s">
        <v>71</v>
      </c>
      <c r="J23" s="17" t="s">
        <v>72</v>
      </c>
      <c r="L23" s="42" t="s">
        <v>67</v>
      </c>
      <c r="M23" s="39"/>
      <c r="N23" s="42" t="s">
        <v>66</v>
      </c>
      <c r="O23" s="39"/>
    </row>
    <row r="24" spans="1:16" s="16" customFormat="1" ht="28.5" customHeight="1">
      <c r="A24" s="18"/>
      <c r="B24" s="18"/>
      <c r="C24" s="19" t="s">
        <v>75</v>
      </c>
      <c r="D24" s="18"/>
      <c r="E24" s="18"/>
      <c r="F24" s="18"/>
      <c r="G24" s="18"/>
      <c r="H24" s="18"/>
      <c r="I24" s="18"/>
      <c r="J24" s="18"/>
      <c r="L24" s="40" t="s">
        <v>64</v>
      </c>
      <c r="M24" s="41"/>
      <c r="N24" s="40" t="s">
        <v>64</v>
      </c>
      <c r="O24" s="40" t="s">
        <v>65</v>
      </c>
      <c r="P24" s="37"/>
    </row>
    <row r="25" spans="1:16" ht="30.75" customHeight="1">
      <c r="A25" s="20" t="s">
        <v>0</v>
      </c>
      <c r="B25" s="20">
        <v>72178</v>
      </c>
      <c r="C25" s="21" t="s">
        <v>63</v>
      </c>
      <c r="D25" s="22" t="s">
        <v>22</v>
      </c>
      <c r="E25" s="45">
        <v>550</v>
      </c>
      <c r="F25" s="45">
        <v>150</v>
      </c>
      <c r="G25" s="24">
        <f>'Anexo II - CCU'!B5</f>
        <v>21.04</v>
      </c>
      <c r="H25" s="24">
        <f>ROUND(G25*(1+$J$21),2)</f>
        <v>26.51</v>
      </c>
      <c r="I25" s="24">
        <f aca="true" t="shared" si="0" ref="I25:I30">ROUND(E25*H25,2)</f>
        <v>14580.5</v>
      </c>
      <c r="J25" s="24">
        <f aca="true" t="shared" si="1" ref="J25:J30">ROUND(F25*H25,2)</f>
        <v>3976.5</v>
      </c>
      <c r="L25" s="38">
        <f aca="true" t="shared" si="2" ref="L25:L30">0.75*E25</f>
        <v>412.5</v>
      </c>
      <c r="M25" s="38"/>
      <c r="N25" s="38">
        <f aca="true" t="shared" si="3" ref="N25:N30">0.25*F25</f>
        <v>37.5</v>
      </c>
      <c r="O25" s="43">
        <f aca="true" t="shared" si="4" ref="O25:O30">F25-P25</f>
        <v>140</v>
      </c>
      <c r="P25" s="44">
        <v>10</v>
      </c>
    </row>
    <row r="26" spans="1:16" ht="46.5" customHeight="1">
      <c r="A26" s="25" t="s">
        <v>1</v>
      </c>
      <c r="B26" s="25" t="s">
        <v>17</v>
      </c>
      <c r="C26" s="26" t="s">
        <v>62</v>
      </c>
      <c r="D26" s="20" t="s">
        <v>22</v>
      </c>
      <c r="E26" s="46">
        <v>570</v>
      </c>
      <c r="F26" s="45">
        <v>20</v>
      </c>
      <c r="G26" s="24">
        <f>'Anexo II - CCU'!B10</f>
        <v>152.28</v>
      </c>
      <c r="H26" s="24">
        <f>ROUND(G26*(1+$J$22),2)</f>
        <v>184.23</v>
      </c>
      <c r="I26" s="24">
        <f t="shared" si="0"/>
        <v>105011.1</v>
      </c>
      <c r="J26" s="24">
        <f t="shared" si="1"/>
        <v>3684.6</v>
      </c>
      <c r="L26" s="38">
        <f t="shared" si="2"/>
        <v>427.5</v>
      </c>
      <c r="M26" s="38"/>
      <c r="N26" s="38">
        <f t="shared" si="3"/>
        <v>5</v>
      </c>
      <c r="O26" s="43">
        <f t="shared" si="4"/>
        <v>10</v>
      </c>
      <c r="P26" s="44">
        <v>10</v>
      </c>
    </row>
    <row r="27" spans="1:16" ht="63.75" customHeight="1">
      <c r="A27" s="25" t="s">
        <v>2</v>
      </c>
      <c r="B27" s="20" t="s">
        <v>18</v>
      </c>
      <c r="C27" s="26" t="s">
        <v>58</v>
      </c>
      <c r="D27" s="20" t="s">
        <v>22</v>
      </c>
      <c r="E27" s="46">
        <v>320</v>
      </c>
      <c r="F27" s="45">
        <v>40</v>
      </c>
      <c r="G27" s="24">
        <f>'Anexo II - CCU'!B22</f>
        <v>147.51307189542484</v>
      </c>
      <c r="H27" s="24">
        <f>ROUND(G27*(1+$J$22),2)</f>
        <v>178.46</v>
      </c>
      <c r="I27" s="24">
        <f t="shared" si="0"/>
        <v>57107.2</v>
      </c>
      <c r="J27" s="24">
        <f t="shared" si="1"/>
        <v>7138.4</v>
      </c>
      <c r="L27" s="38">
        <f t="shared" si="2"/>
        <v>240</v>
      </c>
      <c r="M27" s="38"/>
      <c r="N27" s="38">
        <f t="shared" si="3"/>
        <v>10</v>
      </c>
      <c r="O27" s="43">
        <f t="shared" si="4"/>
        <v>30</v>
      </c>
      <c r="P27" s="44">
        <v>10</v>
      </c>
    </row>
    <row r="28" spans="1:16" ht="48.75" customHeight="1">
      <c r="A28" s="20" t="s">
        <v>3</v>
      </c>
      <c r="B28" s="20" t="s">
        <v>25</v>
      </c>
      <c r="C28" s="28" t="s">
        <v>59</v>
      </c>
      <c r="D28" s="20" t="s">
        <v>22</v>
      </c>
      <c r="E28" s="45">
        <v>60</v>
      </c>
      <c r="F28" s="45">
        <v>20</v>
      </c>
      <c r="G28" s="24">
        <f>'Anexo II - CCU'!B31</f>
        <v>233.32407407407408</v>
      </c>
      <c r="H28" s="24">
        <f>ROUND(G28*(1+$J$22),2)</f>
        <v>282.28</v>
      </c>
      <c r="I28" s="24">
        <f t="shared" si="0"/>
        <v>16936.8</v>
      </c>
      <c r="J28" s="24">
        <f t="shared" si="1"/>
        <v>5645.6</v>
      </c>
      <c r="L28" s="38">
        <f t="shared" si="2"/>
        <v>45</v>
      </c>
      <c r="M28" s="55"/>
      <c r="N28" s="38">
        <f t="shared" si="3"/>
        <v>5</v>
      </c>
      <c r="O28" s="43">
        <f t="shared" si="4"/>
        <v>18</v>
      </c>
      <c r="P28" s="44">
        <v>2</v>
      </c>
    </row>
    <row r="29" spans="1:16" ht="50.25" customHeight="1">
      <c r="A29" s="25" t="s">
        <v>7</v>
      </c>
      <c r="B29" s="20" t="s">
        <v>19</v>
      </c>
      <c r="C29" s="26" t="s">
        <v>60</v>
      </c>
      <c r="D29" s="20" t="s">
        <v>22</v>
      </c>
      <c r="E29" s="46">
        <v>113</v>
      </c>
      <c r="F29" s="45">
        <v>2</v>
      </c>
      <c r="G29" s="24">
        <f>'Anexo II - CCU'!B40</f>
        <v>399.75219683655536</v>
      </c>
      <c r="H29" s="24">
        <f>ROUND(G29*(1+$J$22),2)</f>
        <v>483.62</v>
      </c>
      <c r="I29" s="24">
        <f t="shared" si="0"/>
        <v>54649.06</v>
      </c>
      <c r="J29" s="24">
        <f t="shared" si="1"/>
        <v>967.24</v>
      </c>
      <c r="L29" s="38">
        <f t="shared" si="2"/>
        <v>84.75</v>
      </c>
      <c r="M29" s="38"/>
      <c r="N29" s="38">
        <f t="shared" si="3"/>
        <v>0.5</v>
      </c>
      <c r="O29" s="43">
        <f t="shared" si="4"/>
        <v>-0.5</v>
      </c>
      <c r="P29" s="44">
        <v>2.5</v>
      </c>
    </row>
    <row r="30" spans="1:16" ht="44.25" customHeight="1">
      <c r="A30" s="25" t="s">
        <v>4</v>
      </c>
      <c r="B30" s="20" t="s">
        <v>19</v>
      </c>
      <c r="C30" s="26" t="s">
        <v>61</v>
      </c>
      <c r="D30" s="20" t="s">
        <v>22</v>
      </c>
      <c r="E30" s="46">
        <v>21</v>
      </c>
      <c r="F30" s="45">
        <v>6</v>
      </c>
      <c r="G30" s="24">
        <f>'Anexo II - CCU'!B49</f>
        <v>231.16666666666666</v>
      </c>
      <c r="H30" s="24">
        <f>ROUND(G30*(1+$J$22),2)</f>
        <v>279.67</v>
      </c>
      <c r="I30" s="24">
        <f t="shared" si="0"/>
        <v>5873.07</v>
      </c>
      <c r="J30" s="24">
        <f t="shared" si="1"/>
        <v>1678.02</v>
      </c>
      <c r="L30" s="38">
        <f t="shared" si="2"/>
        <v>15.75</v>
      </c>
      <c r="M30" s="38"/>
      <c r="N30" s="38">
        <f t="shared" si="3"/>
        <v>1.5</v>
      </c>
      <c r="O30" s="43">
        <f t="shared" si="4"/>
        <v>5</v>
      </c>
      <c r="P30" s="44">
        <v>1</v>
      </c>
    </row>
    <row r="31" spans="1:10" ht="13.5">
      <c r="A31" s="29"/>
      <c r="B31" s="29"/>
      <c r="C31" s="29"/>
      <c r="D31" s="30"/>
      <c r="E31" s="29"/>
      <c r="F31" s="29"/>
      <c r="G31" s="29"/>
      <c r="H31" s="31" t="s">
        <v>6</v>
      </c>
      <c r="I31" s="54">
        <f>SUM(I25:I30)</f>
        <v>254157.72999999998</v>
      </c>
      <c r="J31" s="54">
        <f>SUM(J25:J30)</f>
        <v>23090.36</v>
      </c>
    </row>
    <row r="32" spans="1:10" ht="13.5" hidden="1">
      <c r="A32" s="18"/>
      <c r="B32" s="18"/>
      <c r="C32" s="19" t="s">
        <v>57</v>
      </c>
      <c r="D32" s="18"/>
      <c r="E32" s="18"/>
      <c r="F32" s="18"/>
      <c r="G32" s="18"/>
      <c r="H32" s="31" t="s">
        <v>6</v>
      </c>
      <c r="I32" s="18"/>
      <c r="J32" s="18"/>
    </row>
    <row r="33" spans="1:10" ht="27" hidden="1">
      <c r="A33" s="20" t="s">
        <v>0</v>
      </c>
      <c r="B33" s="20">
        <v>72178</v>
      </c>
      <c r="C33" s="21" t="s">
        <v>63</v>
      </c>
      <c r="D33" s="22" t="s">
        <v>22</v>
      </c>
      <c r="E33" s="23">
        <v>150</v>
      </c>
      <c r="F33" s="23">
        <v>10</v>
      </c>
      <c r="G33" s="24">
        <f aca="true" t="shared" si="5" ref="G33:G38">G25</f>
        <v>21.04</v>
      </c>
      <c r="H33" s="31" t="s">
        <v>6</v>
      </c>
      <c r="I33" s="24" t="e">
        <f aca="true" t="shared" si="6" ref="I33:I38">ROUND(E33*H33,2)</f>
        <v>#VALUE!</v>
      </c>
      <c r="J33" s="24" t="e">
        <f aca="true" t="shared" si="7" ref="J33:J38">ROUND(F33*H33,2)</f>
        <v>#VALUE!</v>
      </c>
    </row>
    <row r="34" spans="1:10" ht="40.5" hidden="1">
      <c r="A34" s="25" t="s">
        <v>1</v>
      </c>
      <c r="B34" s="25" t="s">
        <v>17</v>
      </c>
      <c r="C34" s="26" t="s">
        <v>62</v>
      </c>
      <c r="D34" s="20" t="s">
        <v>22</v>
      </c>
      <c r="E34" s="27">
        <v>100</v>
      </c>
      <c r="F34" s="23">
        <v>10</v>
      </c>
      <c r="G34" s="24">
        <f t="shared" si="5"/>
        <v>152.28</v>
      </c>
      <c r="H34" s="31" t="s">
        <v>6</v>
      </c>
      <c r="I34" s="24" t="e">
        <f t="shared" si="6"/>
        <v>#VALUE!</v>
      </c>
      <c r="J34" s="24" t="e">
        <f t="shared" si="7"/>
        <v>#VALUE!</v>
      </c>
    </row>
    <row r="35" spans="1:10" ht="40.5" hidden="1">
      <c r="A35" s="25" t="s">
        <v>2</v>
      </c>
      <c r="B35" s="20" t="s">
        <v>18</v>
      </c>
      <c r="C35" s="26" t="s">
        <v>58</v>
      </c>
      <c r="D35" s="20" t="s">
        <v>22</v>
      </c>
      <c r="E35" s="27">
        <v>50</v>
      </c>
      <c r="F35" s="23">
        <v>10</v>
      </c>
      <c r="G35" s="24">
        <f t="shared" si="5"/>
        <v>147.51307189542484</v>
      </c>
      <c r="H35" s="31" t="s">
        <v>6</v>
      </c>
      <c r="I35" s="24" t="e">
        <f t="shared" si="6"/>
        <v>#VALUE!</v>
      </c>
      <c r="J35" s="24" t="e">
        <f t="shared" si="7"/>
        <v>#VALUE!</v>
      </c>
    </row>
    <row r="36" spans="1:10" ht="40.5" hidden="1">
      <c r="A36" s="20" t="s">
        <v>3</v>
      </c>
      <c r="B36" s="20" t="s">
        <v>25</v>
      </c>
      <c r="C36" s="28" t="s">
        <v>59</v>
      </c>
      <c r="D36" s="20" t="s">
        <v>22</v>
      </c>
      <c r="E36" s="23">
        <v>15</v>
      </c>
      <c r="F36" s="23">
        <v>2</v>
      </c>
      <c r="G36" s="24">
        <f t="shared" si="5"/>
        <v>233.32407407407408</v>
      </c>
      <c r="H36" s="31" t="s">
        <v>6</v>
      </c>
      <c r="I36" s="24" t="e">
        <f t="shared" si="6"/>
        <v>#VALUE!</v>
      </c>
      <c r="J36" s="24" t="e">
        <f t="shared" si="7"/>
        <v>#VALUE!</v>
      </c>
    </row>
    <row r="37" spans="1:10" ht="40.5" hidden="1">
      <c r="A37" s="25" t="s">
        <v>7</v>
      </c>
      <c r="B37" s="20" t="s">
        <v>19</v>
      </c>
      <c r="C37" s="26" t="s">
        <v>60</v>
      </c>
      <c r="D37" s="20" t="s">
        <v>22</v>
      </c>
      <c r="E37" s="27">
        <v>25</v>
      </c>
      <c r="F37" s="23">
        <v>2.5</v>
      </c>
      <c r="G37" s="24">
        <f t="shared" si="5"/>
        <v>399.75219683655536</v>
      </c>
      <c r="H37" s="31" t="s">
        <v>6</v>
      </c>
      <c r="I37" s="24" t="e">
        <f t="shared" si="6"/>
        <v>#VALUE!</v>
      </c>
      <c r="J37" s="24" t="e">
        <f t="shared" si="7"/>
        <v>#VALUE!</v>
      </c>
    </row>
    <row r="38" spans="1:10" ht="40.5" hidden="1">
      <c r="A38" s="25" t="s">
        <v>4</v>
      </c>
      <c r="B38" s="20" t="s">
        <v>19</v>
      </c>
      <c r="C38" s="26" t="s">
        <v>61</v>
      </c>
      <c r="D38" s="20" t="s">
        <v>22</v>
      </c>
      <c r="E38" s="27">
        <v>6</v>
      </c>
      <c r="F38" s="23">
        <v>1</v>
      </c>
      <c r="G38" s="24">
        <f t="shared" si="5"/>
        <v>231.16666666666666</v>
      </c>
      <c r="H38" s="31" t="s">
        <v>6</v>
      </c>
      <c r="I38" s="24" t="e">
        <f t="shared" si="6"/>
        <v>#VALUE!</v>
      </c>
      <c r="J38" s="24" t="e">
        <f t="shared" si="7"/>
        <v>#VALUE!</v>
      </c>
    </row>
    <row r="39" spans="1:10" ht="13.5" hidden="1">
      <c r="A39" s="29"/>
      <c r="B39" s="29"/>
      <c r="C39" s="29"/>
      <c r="D39" s="30"/>
      <c r="E39" s="29"/>
      <c r="F39" s="29"/>
      <c r="G39" s="29"/>
      <c r="H39" s="31" t="s">
        <v>6</v>
      </c>
      <c r="I39" s="32" t="e">
        <f>SUM(I33:I38)</f>
        <v>#VALUE!</v>
      </c>
      <c r="J39" s="32" t="e">
        <f>SUM(J33:J38)</f>
        <v>#VALUE!</v>
      </c>
    </row>
    <row r="40" spans="1:10" ht="45.75" customHeight="1">
      <c r="A40" s="29"/>
      <c r="B40" s="29"/>
      <c r="C40" s="56" t="s">
        <v>85</v>
      </c>
      <c r="D40" s="30"/>
      <c r="E40" s="29"/>
      <c r="F40" s="29"/>
      <c r="G40" s="29"/>
      <c r="H40" s="31"/>
      <c r="I40" s="32"/>
      <c r="J40" s="32"/>
    </row>
    <row r="41" spans="1:10" ht="27">
      <c r="A41" s="35"/>
      <c r="B41" s="33" t="s">
        <v>23</v>
      </c>
      <c r="C41" s="34" t="s">
        <v>84</v>
      </c>
      <c r="D41" s="58"/>
      <c r="E41" s="58"/>
      <c r="F41" s="58"/>
      <c r="G41" s="47"/>
      <c r="H41" s="31"/>
      <c r="I41" s="32"/>
      <c r="J41" s="32"/>
    </row>
    <row r="42" spans="1:10" ht="13.5">
      <c r="A42" s="35"/>
      <c r="B42" s="33"/>
      <c r="C42" s="34"/>
      <c r="D42" s="58"/>
      <c r="E42" s="58"/>
      <c r="F42" s="58"/>
      <c r="G42" s="47"/>
      <c r="H42" s="31"/>
      <c r="I42" s="32"/>
      <c r="J42" s="32"/>
    </row>
  </sheetData>
  <sheetProtection/>
  <mergeCells count="10">
    <mergeCell ref="D42:F42"/>
    <mergeCell ref="D41:F41"/>
    <mergeCell ref="A5:J5"/>
    <mergeCell ref="A20:J20"/>
    <mergeCell ref="A9:H9"/>
    <mergeCell ref="I9:J9"/>
    <mergeCell ref="I8:J8"/>
    <mergeCell ref="I12:J12"/>
    <mergeCell ref="D12:H12"/>
    <mergeCell ref="A19:J19"/>
  </mergeCells>
  <printOptions horizontalCentered="1"/>
  <pageMargins left="0.9448818897637796" right="0.6692913385826772" top="0.984251968503937" bottom="0.7480314960629921" header="0.31496062992125984" footer="0.31496062992125984"/>
  <pageSetup fitToHeight="0" orientation="landscape" paperSize="9" scale="77" r:id="rId4"/>
  <rowBreaks count="1" manualBreakCount="1">
    <brk id="15"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Regional do Trabalho 7a Região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REGIONAL DO TRABALHO</dc:creator>
  <cp:keywords/>
  <dc:description/>
  <cp:lastModifiedBy>Clara</cp:lastModifiedBy>
  <cp:lastPrinted>2020-02-04T20:20:14Z</cp:lastPrinted>
  <dcterms:created xsi:type="dcterms:W3CDTF">2011-06-22T13:39:47Z</dcterms:created>
  <dcterms:modified xsi:type="dcterms:W3CDTF">2020-06-20T15:32:15Z</dcterms:modified>
  <cp:category/>
  <cp:version/>
  <cp:contentType/>
  <cp:contentStatus/>
</cp:coreProperties>
</file>